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8735" windowHeight="10320" activeTab="0"/>
  </bookViews>
  <sheets>
    <sheet name="сел. посел1" sheetId="1" r:id="rId1"/>
  </sheets>
  <definedNames>
    <definedName name="_xlnm.Print_Area" localSheetId="0">'сел. посел1'!$A$2:$N$26</definedName>
  </definedNames>
  <calcPr fullCalcOnLoad="1" fullPrecision="0"/>
</workbook>
</file>

<file path=xl/sharedStrings.xml><?xml version="1.0" encoding="utf-8"?>
<sst xmlns="http://schemas.openxmlformats.org/spreadsheetml/2006/main" count="40" uniqueCount="37">
  <si>
    <t>АНАЛИЗ</t>
  </si>
  <si>
    <t>(тыс. рублей)</t>
  </si>
  <si>
    <t>Наименование показателя</t>
  </si>
  <si>
    <t>2020 год</t>
  </si>
  <si>
    <r>
      <t>ДОХОДЫ</t>
    </r>
    <r>
      <rPr>
        <sz val="13"/>
        <rFont val="Times New Roman"/>
        <family val="1"/>
      </rPr>
      <t>, из них</t>
    </r>
  </si>
  <si>
    <t>налоговые и неналоговые доходы</t>
  </si>
  <si>
    <t>НДФЛ</t>
  </si>
  <si>
    <t>Акцизы</t>
  </si>
  <si>
    <t>ЕСХН</t>
  </si>
  <si>
    <t>Налог на имущество физических лиц</t>
  </si>
  <si>
    <t>Земельный налог в т.ч.</t>
  </si>
  <si>
    <t>физические лица</t>
  </si>
  <si>
    <t>юридические лица</t>
  </si>
  <si>
    <t>Государственная пошлина</t>
  </si>
  <si>
    <t>Аренда имущества</t>
  </si>
  <si>
    <t>Аренда земли</t>
  </si>
  <si>
    <t>Продажа земли</t>
  </si>
  <si>
    <t>Штрафы</t>
  </si>
  <si>
    <t>факт2016</t>
  </si>
  <si>
    <t>факт 2015</t>
  </si>
  <si>
    <t>факт 2014</t>
  </si>
  <si>
    <r>
      <rPr>
        <sz val="14"/>
        <rFont val="Times New Roman"/>
        <family val="1"/>
      </rPr>
      <t>муниципального образования</t>
    </r>
    <r>
      <rPr>
        <b/>
        <sz val="14"/>
        <rFont val="Times New Roman"/>
        <family val="1"/>
      </rPr>
      <t xml:space="preserve"> Каменоломненского городского поселения Октябрьского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района</t>
    </r>
  </si>
  <si>
    <t>2021 год</t>
  </si>
  <si>
    <t>факт 2017</t>
  </si>
  <si>
    <t>Перечисление прибыли</t>
  </si>
  <si>
    <t>Прочие поступления</t>
  </si>
  <si>
    <t>тыс.рублей</t>
  </si>
  <si>
    <t>Прогноз по основным показателям местного бюджета</t>
  </si>
  <si>
    <t>Продажа имущества</t>
  </si>
  <si>
    <t>Транспортный налог</t>
  </si>
  <si>
    <t xml:space="preserve">факт 2018 </t>
  </si>
  <si>
    <t>План минфина 2020 год 1 чтение</t>
  </si>
  <si>
    <t>Примечание</t>
  </si>
  <si>
    <t>включены 17 зем.участков</t>
  </si>
  <si>
    <t>оценка 2020 (макс.)</t>
  </si>
  <si>
    <t xml:space="preserve">оценка 2020 </t>
  </si>
  <si>
    <t xml:space="preserve">факт 2019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</si>
</sst>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?_р_._-;_-@_-"/>
    <numFmt numFmtId="167" formatCode="_-* #,##0.00000_р_._-;\-* #,##0.00000_р_._-;_-* &quot;-&quot;??_р_._-;_-@_-"/>
    <numFmt numFmtId="168" formatCode="#,##0.0_ ;[Red]\-#,##0.0\ "/>
    <numFmt numFmtId="169" formatCode="_-* #,##0.000000_р_._-;\-* #,##0.000000_р_._-;_-* &quot;-&quot;??????_р_._-;_-@_-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#,##0.0"/>
    <numFmt numFmtId="175" formatCode="_-* #,##0.00000000_р_._-;\-* #,##0.00000000_р_._-;_-* &quot;-&quot;??_р_._-;_-@_-"/>
    <numFmt numFmtId="176" formatCode="0.0%"/>
    <numFmt numFmtId="177" formatCode="#,##0.000000_ ;\-#,##0.000000\ "/>
    <numFmt numFmtId="178" formatCode="#,##0.0000000_ ;\-#,##0.0000000\ "/>
    <numFmt numFmtId="179" formatCode="#,##0.0_ ;\-#,##0.0\ "/>
    <numFmt numFmtId="180" formatCode="_-* #,##0.0000000_р_._-;\-* #,##0.0000000_р_._-;_-* &quot;-&quot;???????_р_._-;_-@_-"/>
    <numFmt numFmtId="181" formatCode="_-* #,##0.0_р_._-;\-* #,##0.0_р_._-;_-* &quot;-&quot;_р_._-;_-@_-"/>
    <numFmt numFmtId="182" formatCode="[$-10419]dd\.mm\.yyyy"/>
    <numFmt numFmtId="183" formatCode="[$-10419]#,##0.00"/>
    <numFmt numFmtId="184" formatCode="[$-10419]###\ ###\ ###\ ###\ ##0.00"/>
    <numFmt numFmtId="185" formatCode="_-* #,##0.00000000_р_._-;\-* #,##0.00000000_р_._-;_-* &quot;-&quot;????????_р_._-;_-@_-"/>
    <numFmt numFmtId="186" formatCode="0.0"/>
    <numFmt numFmtId="187" formatCode="[$-FC19]d\ mmmm\ yyyy\ &quot;г.&quot;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4"/>
      <name val="Arial Cyr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 shrinkToFit="1"/>
    </xf>
    <xf numFmtId="0" fontId="4" fillId="0" borderId="0" xfId="0" applyFont="1" applyFill="1" applyAlignment="1">
      <alignment vertical="top"/>
    </xf>
    <xf numFmtId="174" fontId="4" fillId="0" borderId="0" xfId="0" applyNumberFormat="1" applyFont="1" applyFill="1" applyAlignment="1">
      <alignment horizontal="right" vertical="top"/>
    </xf>
    <xf numFmtId="17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Alignment="1">
      <alignment horizontal="right" vertical="top"/>
    </xf>
    <xf numFmtId="0" fontId="8" fillId="0" borderId="0" xfId="0" applyFont="1" applyFill="1" applyBorder="1" applyAlignment="1">
      <alignment vertical="top" wrapText="1" shrinkToFit="1"/>
    </xf>
    <xf numFmtId="0" fontId="8" fillId="0" borderId="0" xfId="0" applyFont="1" applyFill="1" applyBorder="1" applyAlignment="1">
      <alignment horizontal="left" vertical="top" wrapText="1" shrinkToFit="1"/>
    </xf>
    <xf numFmtId="0" fontId="7" fillId="0" borderId="10" xfId="0" applyFont="1" applyFill="1" applyBorder="1" applyAlignment="1">
      <alignment vertical="top" wrapText="1" shrinkToFit="1"/>
    </xf>
    <xf numFmtId="0" fontId="8" fillId="0" borderId="10" xfId="0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165" fontId="7" fillId="0" borderId="10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6" fontId="7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186" fontId="8" fillId="0" borderId="10" xfId="0" applyNumberFormat="1" applyFont="1" applyFill="1" applyBorder="1" applyAlignment="1">
      <alignment horizontal="center" vertical="center" wrapText="1" shrinkToFit="1"/>
    </xf>
    <xf numFmtId="165" fontId="8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 shrinkToFit="1"/>
    </xf>
    <xf numFmtId="0" fontId="7" fillId="33" borderId="10" xfId="0" applyFont="1" applyFill="1" applyBorder="1" applyAlignment="1">
      <alignment horizontal="center" vertical="center" wrapText="1" shrinkToFit="1"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65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86" fontId="7" fillId="33" borderId="10" xfId="0" applyNumberFormat="1" applyFont="1" applyFill="1" applyBorder="1" applyAlignment="1">
      <alignment horizontal="center" vertical="center" wrapText="1" shrinkToFit="1"/>
    </xf>
    <xf numFmtId="186" fontId="5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SheetLayoutView="100" workbookViewId="0" topLeftCell="A3">
      <selection activeCell="F13" sqref="F13"/>
    </sheetView>
  </sheetViews>
  <sheetFormatPr defaultColWidth="9.140625" defaultRowHeight="15"/>
  <cols>
    <col min="1" max="1" width="23.8515625" style="7" customWidth="1"/>
    <col min="2" max="2" width="12.57421875" style="7" customWidth="1"/>
    <col min="3" max="3" width="13.140625" style="7" customWidth="1"/>
    <col min="4" max="4" width="12.28125" style="7" customWidth="1"/>
    <col min="5" max="5" width="14.00390625" style="7" customWidth="1"/>
    <col min="6" max="6" width="13.57421875" style="8" customWidth="1"/>
    <col min="7" max="7" width="15.421875" style="8" customWidth="1"/>
    <col min="8" max="8" width="18.140625" style="8" hidden="1" customWidth="1"/>
    <col min="9" max="9" width="19.8515625" style="8" hidden="1" customWidth="1"/>
    <col min="10" max="11" width="14.57421875" style="2" hidden="1" customWidth="1"/>
    <col min="12" max="12" width="24.421875" style="23" hidden="1" customWidth="1"/>
    <col min="13" max="13" width="21.00390625" style="2" customWidth="1"/>
    <col min="14" max="14" width="19.7109375" style="2" hidden="1" customWidth="1"/>
    <col min="15" max="15" width="16.421875" style="2" bestFit="1" customWidth="1"/>
    <col min="16" max="17" width="9.140625" style="2" customWidth="1"/>
    <col min="18" max="16384" width="9.140625" style="2" customWidth="1"/>
  </cols>
  <sheetData>
    <row r="1" spans="1:9" ht="12" customHeight="1" hidden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s="10" customFormat="1" ht="30.75" customHeight="1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0" customFormat="1" ht="33.75" customHeight="1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10" customFormat="1" ht="21" customHeight="1">
      <c r="A4" s="11"/>
      <c r="B4" s="11"/>
      <c r="C4" s="11"/>
      <c r="D4" s="11"/>
      <c r="E4" s="11"/>
      <c r="F4" s="12"/>
      <c r="H4" s="12"/>
      <c r="I4" s="12" t="s">
        <v>1</v>
      </c>
      <c r="L4" s="33"/>
      <c r="M4" s="12" t="s">
        <v>26</v>
      </c>
    </row>
    <row r="5" spans="1:14" ht="45" customHeight="1">
      <c r="A5" s="3" t="s">
        <v>2</v>
      </c>
      <c r="B5" s="3" t="s">
        <v>20</v>
      </c>
      <c r="C5" s="3" t="s">
        <v>19</v>
      </c>
      <c r="D5" s="3" t="s">
        <v>18</v>
      </c>
      <c r="E5" s="3" t="s">
        <v>23</v>
      </c>
      <c r="F5" s="4" t="s">
        <v>30</v>
      </c>
      <c r="G5" s="4" t="s">
        <v>36</v>
      </c>
      <c r="H5" s="4" t="s">
        <v>3</v>
      </c>
      <c r="I5" s="4" t="s">
        <v>22</v>
      </c>
      <c r="J5" s="3" t="s">
        <v>34</v>
      </c>
      <c r="K5" s="3" t="s">
        <v>35</v>
      </c>
      <c r="L5" s="3" t="s">
        <v>32</v>
      </c>
      <c r="M5" s="32" t="s">
        <v>31</v>
      </c>
      <c r="N5" s="3" t="s">
        <v>35</v>
      </c>
    </row>
    <row r="6" spans="1:14" s="5" customFormat="1" ht="24.75" customHeight="1">
      <c r="A6" s="3" t="s">
        <v>4</v>
      </c>
      <c r="B6" s="3">
        <f>B7</f>
        <v>35741.7</v>
      </c>
      <c r="C6" s="3">
        <f aca="true" t="shared" si="0" ref="C6:N6">C7</f>
        <v>38802.2</v>
      </c>
      <c r="D6" s="3">
        <f t="shared" si="0"/>
        <v>44625.5</v>
      </c>
      <c r="E6" s="3">
        <f t="shared" si="0"/>
        <v>45810</v>
      </c>
      <c r="F6" s="3">
        <f t="shared" si="0"/>
        <v>44643.9</v>
      </c>
      <c r="G6" s="3">
        <f>G8+G10+G11+G12+G13+G16+G17+G18+G19+G20+G21+G22+G23+G24+G25+G26</f>
        <v>47282</v>
      </c>
      <c r="H6" s="3">
        <f t="shared" si="0"/>
        <v>39617.3</v>
      </c>
      <c r="I6" s="3">
        <f t="shared" si="0"/>
        <v>39617.3</v>
      </c>
      <c r="J6" s="3">
        <f t="shared" si="0"/>
        <v>55434.6</v>
      </c>
      <c r="K6" s="3">
        <f t="shared" si="0"/>
        <v>54484.6</v>
      </c>
      <c r="L6" s="3">
        <f t="shared" si="0"/>
        <v>0</v>
      </c>
      <c r="M6" s="3">
        <f t="shared" si="0"/>
        <v>55852.3</v>
      </c>
      <c r="N6" s="3">
        <f t="shared" si="0"/>
        <v>55860.6</v>
      </c>
    </row>
    <row r="7" spans="1:14" s="5" customFormat="1" ht="39.75" customHeight="1" hidden="1">
      <c r="A7" s="3" t="s">
        <v>5</v>
      </c>
      <c r="B7" s="3">
        <f>B8+B10+B11+B12+B13+B19+B20+B21+B22+B26</f>
        <v>35741.7</v>
      </c>
      <c r="C7" s="3">
        <f>C8+C10+C11+C12+C13+C19+C20+C21+C22+C26</f>
        <v>38802.2</v>
      </c>
      <c r="D7" s="3">
        <f>D8+D10+D11+D12+D13+D19+D20+D21+D22+D26</f>
        <v>44625.5</v>
      </c>
      <c r="E7" s="22">
        <f>E8+E10+E11+E12+E13+E19+E20+E21+E22+E26+E24+E25</f>
        <v>45810</v>
      </c>
      <c r="F7" s="22">
        <f>F8+F10+F11+F12+F13+F19+F20+F21+F22+F26+F24+F25</f>
        <v>44643.9</v>
      </c>
      <c r="G7" s="22">
        <f>G8+G10+G11+G12+G13+G19+G20+G21+G22+G26+G24+G25+G23</f>
        <v>47282</v>
      </c>
      <c r="H7" s="22">
        <f>H8+H10+H11+H12+H13+H19+H20+H21+H22+H26+H24+H25</f>
        <v>39617.3</v>
      </c>
      <c r="I7" s="22">
        <f>I8+I10+I11+I12+I13+I19+I20+I21+I22+I26+I24+I25</f>
        <v>39617.3</v>
      </c>
      <c r="J7" s="22">
        <f>J8+J10+J11+J12+J13+J19+J20+J21+J22+J26+J24+J25+J16</f>
        <v>55434.6</v>
      </c>
      <c r="K7" s="22">
        <f>K8+K10+K11+K12+K13+K19+K20+K21+K22+K26+K24+K25+K16</f>
        <v>54484.6</v>
      </c>
      <c r="L7" s="22"/>
      <c r="M7" s="22">
        <f>M8+M10+M11+M12+M13+M19+M20+M21+M22+M26+M24+M25+M16</f>
        <v>55852.3</v>
      </c>
      <c r="N7" s="22">
        <f>N8+N10+N11+N12+N13+N19+N20+N21+N22+N26+N24+N25+N16</f>
        <v>55860.6</v>
      </c>
    </row>
    <row r="8" spans="1:14" s="5" customFormat="1" ht="38.25" customHeight="1">
      <c r="A8" s="40" t="s">
        <v>6</v>
      </c>
      <c r="B8" s="41">
        <v>21522</v>
      </c>
      <c r="C8" s="41">
        <v>21359</v>
      </c>
      <c r="D8" s="41">
        <v>22469.2</v>
      </c>
      <c r="E8" s="41">
        <v>22684.9</v>
      </c>
      <c r="F8" s="42">
        <v>23992.5</v>
      </c>
      <c r="G8" s="43">
        <v>23730.1</v>
      </c>
      <c r="H8" s="44">
        <v>22000</v>
      </c>
      <c r="I8" s="44">
        <v>22000</v>
      </c>
      <c r="J8" s="43">
        <v>22000</v>
      </c>
      <c r="K8" s="43">
        <v>22000</v>
      </c>
      <c r="L8" s="45"/>
      <c r="M8" s="46">
        <v>27106.6</v>
      </c>
      <c r="N8" s="25">
        <v>22000</v>
      </c>
    </row>
    <row r="9" spans="1:14" s="5" customFormat="1" ht="38.25" customHeight="1">
      <c r="A9" s="40"/>
      <c r="B9" s="41"/>
      <c r="C9" s="47">
        <f>C8/B8*100</f>
        <v>99.2</v>
      </c>
      <c r="D9" s="47">
        <f>D8/C8*100</f>
        <v>105.2</v>
      </c>
      <c r="E9" s="47">
        <f>E8/D8*100</f>
        <v>101</v>
      </c>
      <c r="F9" s="42">
        <f>F8/E8*100</f>
        <v>105.8</v>
      </c>
      <c r="G9" s="42">
        <f>G8/F8*100</f>
        <v>98.9</v>
      </c>
      <c r="H9" s="44"/>
      <c r="I9" s="44"/>
      <c r="J9" s="43"/>
      <c r="K9" s="43"/>
      <c r="L9" s="45"/>
      <c r="M9" s="48">
        <f>M8/G8*100</f>
        <v>114.2</v>
      </c>
      <c r="N9" s="25"/>
    </row>
    <row r="10" spans="1:14" s="5" customFormat="1" ht="22.5" customHeight="1">
      <c r="A10" s="18" t="s">
        <v>7</v>
      </c>
      <c r="B10" s="20">
        <v>363.1</v>
      </c>
      <c r="C10" s="20">
        <v>1593.8</v>
      </c>
      <c r="D10" s="20">
        <v>2216.5</v>
      </c>
      <c r="E10" s="20">
        <v>1833.8</v>
      </c>
      <c r="F10" s="21">
        <v>2040.9</v>
      </c>
      <c r="G10" s="25">
        <v>2347.4</v>
      </c>
      <c r="H10" s="21">
        <v>1929.1</v>
      </c>
      <c r="I10" s="21">
        <v>1929.1</v>
      </c>
      <c r="J10" s="25">
        <v>2300</v>
      </c>
      <c r="K10" s="25">
        <v>2300</v>
      </c>
      <c r="L10" s="34"/>
      <c r="M10" s="24">
        <v>2459.3</v>
      </c>
      <c r="N10" s="25">
        <v>2300</v>
      </c>
    </row>
    <row r="11" spans="1:14" s="5" customFormat="1" ht="22.5" customHeight="1">
      <c r="A11" s="18" t="s">
        <v>8</v>
      </c>
      <c r="B11" s="20">
        <v>76.2</v>
      </c>
      <c r="C11" s="20">
        <v>75.7</v>
      </c>
      <c r="D11" s="20">
        <v>14.5</v>
      </c>
      <c r="E11" s="20">
        <v>18.6</v>
      </c>
      <c r="F11" s="21">
        <v>179.2</v>
      </c>
      <c r="G11" s="25">
        <v>29.3</v>
      </c>
      <c r="H11" s="21">
        <v>18.5</v>
      </c>
      <c r="I11" s="21">
        <v>18.5</v>
      </c>
      <c r="J11" s="25">
        <v>30</v>
      </c>
      <c r="K11" s="25">
        <v>30</v>
      </c>
      <c r="L11" s="34"/>
      <c r="M11" s="24">
        <v>81</v>
      </c>
      <c r="N11" s="25">
        <v>30</v>
      </c>
    </row>
    <row r="12" spans="1:14" s="5" customFormat="1" ht="33.75" customHeight="1">
      <c r="A12" s="18" t="s">
        <v>9</v>
      </c>
      <c r="B12" s="20">
        <v>1230.2</v>
      </c>
      <c r="C12" s="20">
        <v>2161.7</v>
      </c>
      <c r="D12" s="20">
        <v>2855.5</v>
      </c>
      <c r="E12" s="20">
        <v>3564.4</v>
      </c>
      <c r="F12" s="21">
        <v>3922.5</v>
      </c>
      <c r="G12" s="25">
        <v>1928.8</v>
      </c>
      <c r="H12" s="21">
        <v>1768.2</v>
      </c>
      <c r="I12" s="21">
        <v>1768.2</v>
      </c>
      <c r="J12" s="25">
        <v>1874</v>
      </c>
      <c r="K12" s="25">
        <v>1874</v>
      </c>
      <c r="L12" s="34"/>
      <c r="M12" s="24">
        <v>1874</v>
      </c>
      <c r="N12" s="25">
        <v>2000</v>
      </c>
    </row>
    <row r="13" spans="1:14" s="5" customFormat="1" ht="22.5" customHeight="1">
      <c r="A13" s="18" t="s">
        <v>10</v>
      </c>
      <c r="B13" s="20">
        <f>B14+B15</f>
        <v>6764.3</v>
      </c>
      <c r="C13" s="20">
        <f aca="true" t="shared" si="1" ref="C13:I13">C14+C15</f>
        <v>6903.5</v>
      </c>
      <c r="D13" s="20">
        <f t="shared" si="1"/>
        <v>12396.7</v>
      </c>
      <c r="E13" s="20">
        <f t="shared" si="1"/>
        <v>10764.6</v>
      </c>
      <c r="F13" s="26">
        <f>F14+F15</f>
        <v>9358</v>
      </c>
      <c r="G13" s="25">
        <f>G14+G15</f>
        <v>9734.5</v>
      </c>
      <c r="H13" s="26">
        <f>H14+H15</f>
        <v>9700</v>
      </c>
      <c r="I13" s="26">
        <f t="shared" si="1"/>
        <v>9700</v>
      </c>
      <c r="J13" s="25">
        <f>J14+J15</f>
        <v>10300</v>
      </c>
      <c r="K13" s="25">
        <f>K14+K15</f>
        <v>10100</v>
      </c>
      <c r="L13" s="34"/>
      <c r="M13" s="25">
        <f>M14+M15</f>
        <v>7530</v>
      </c>
      <c r="N13" s="25">
        <f>N14+N15</f>
        <v>10100</v>
      </c>
    </row>
    <row r="14" spans="1:14" s="5" customFormat="1" ht="22.5" customHeight="1">
      <c r="A14" s="19" t="s">
        <v>12</v>
      </c>
      <c r="B14" s="27">
        <v>1211.3</v>
      </c>
      <c r="C14" s="27">
        <v>1892.1</v>
      </c>
      <c r="D14" s="27">
        <v>6854.5</v>
      </c>
      <c r="E14" s="28">
        <v>5187</v>
      </c>
      <c r="F14" s="29">
        <v>5045.8</v>
      </c>
      <c r="G14" s="37">
        <v>5369.1</v>
      </c>
      <c r="H14" s="29">
        <v>5200</v>
      </c>
      <c r="I14" s="29">
        <v>5200</v>
      </c>
      <c r="J14" s="37">
        <v>5600</v>
      </c>
      <c r="K14" s="37">
        <v>5600</v>
      </c>
      <c r="L14" s="38"/>
      <c r="M14" s="36">
        <v>4000</v>
      </c>
      <c r="N14" s="37">
        <v>5500</v>
      </c>
    </row>
    <row r="15" spans="1:14" s="5" customFormat="1" ht="22.5" customHeight="1">
      <c r="A15" s="19" t="s">
        <v>11</v>
      </c>
      <c r="B15" s="27">
        <v>5553</v>
      </c>
      <c r="C15" s="27">
        <v>5011.4</v>
      </c>
      <c r="D15" s="27">
        <v>5542.2</v>
      </c>
      <c r="E15" s="27">
        <v>5577.6</v>
      </c>
      <c r="F15" s="29">
        <v>4312.2</v>
      </c>
      <c r="G15" s="37">
        <v>4365.4</v>
      </c>
      <c r="H15" s="29">
        <v>4500</v>
      </c>
      <c r="I15" s="29">
        <v>4500</v>
      </c>
      <c r="J15" s="37">
        <v>4700</v>
      </c>
      <c r="K15" s="37">
        <v>4500</v>
      </c>
      <c r="L15" s="38"/>
      <c r="M15" s="36">
        <v>3530</v>
      </c>
      <c r="N15" s="37">
        <v>4600</v>
      </c>
    </row>
    <row r="16" spans="1:14" s="5" customFormat="1" ht="22.5" customHeight="1">
      <c r="A16" s="18" t="s">
        <v>29</v>
      </c>
      <c r="B16" s="20">
        <v>0</v>
      </c>
      <c r="C16" s="20">
        <v>0</v>
      </c>
      <c r="D16" s="20">
        <v>0</v>
      </c>
      <c r="E16" s="20">
        <v>0</v>
      </c>
      <c r="F16" s="30">
        <v>0</v>
      </c>
      <c r="G16" s="25">
        <v>0</v>
      </c>
      <c r="H16" s="29"/>
      <c r="I16" s="29"/>
      <c r="J16" s="25">
        <v>11000</v>
      </c>
      <c r="K16" s="25">
        <v>11000</v>
      </c>
      <c r="L16" s="34"/>
      <c r="M16" s="24">
        <f>M17+M18</f>
        <v>14473.2</v>
      </c>
      <c r="N16" s="24">
        <f>N17+N18</f>
        <v>11000</v>
      </c>
    </row>
    <row r="17" spans="1:14" s="5" customFormat="1" ht="22.5" customHeight="1">
      <c r="A17" s="19" t="s">
        <v>12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9"/>
      <c r="I17" s="29"/>
      <c r="J17" s="25"/>
      <c r="K17" s="25"/>
      <c r="L17" s="34"/>
      <c r="M17" s="36">
        <v>4500</v>
      </c>
      <c r="N17" s="37">
        <v>4000</v>
      </c>
    </row>
    <row r="18" spans="1:14" s="5" customFormat="1" ht="22.5" customHeight="1">
      <c r="A18" s="19" t="s">
        <v>11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9"/>
      <c r="I18" s="29"/>
      <c r="J18" s="25"/>
      <c r="K18" s="25"/>
      <c r="L18" s="34"/>
      <c r="M18" s="36">
        <v>9973.2</v>
      </c>
      <c r="N18" s="37">
        <f>11000-4000</f>
        <v>7000</v>
      </c>
    </row>
    <row r="19" spans="1:14" s="5" customFormat="1" ht="36" customHeight="1">
      <c r="A19" s="18" t="s">
        <v>13</v>
      </c>
      <c r="B19" s="20">
        <v>5.2</v>
      </c>
      <c r="C19" s="20">
        <v>4.3</v>
      </c>
      <c r="D19" s="20">
        <v>2.6</v>
      </c>
      <c r="E19" s="20">
        <v>2.5</v>
      </c>
      <c r="F19" s="20">
        <v>2</v>
      </c>
      <c r="G19" s="25">
        <v>1.4</v>
      </c>
      <c r="H19" s="21">
        <v>2.5</v>
      </c>
      <c r="I19" s="21">
        <v>2.5</v>
      </c>
      <c r="J19" s="25">
        <v>2</v>
      </c>
      <c r="K19" s="25">
        <v>2</v>
      </c>
      <c r="L19" s="34"/>
      <c r="M19" s="24">
        <v>2.1</v>
      </c>
      <c r="N19" s="25">
        <v>2</v>
      </c>
    </row>
    <row r="20" spans="1:14" s="5" customFormat="1" ht="20.25" customHeight="1">
      <c r="A20" s="18" t="s">
        <v>14</v>
      </c>
      <c r="B20" s="20">
        <v>1866.5</v>
      </c>
      <c r="C20" s="20">
        <v>1660.9</v>
      </c>
      <c r="D20" s="20">
        <v>383.8</v>
      </c>
      <c r="E20" s="20">
        <v>559.5</v>
      </c>
      <c r="F20" s="21">
        <v>840.1</v>
      </c>
      <c r="G20" s="25">
        <f>344.7+15.3+721.5</f>
        <v>1081.5</v>
      </c>
      <c r="H20" s="21">
        <v>450</v>
      </c>
      <c r="I20" s="21">
        <v>450</v>
      </c>
      <c r="J20" s="25">
        <f>500</f>
        <v>500</v>
      </c>
      <c r="K20" s="25">
        <v>500</v>
      </c>
      <c r="L20" s="35"/>
      <c r="M20" s="24">
        <v>62.4</v>
      </c>
      <c r="N20" s="25">
        <v>500</v>
      </c>
    </row>
    <row r="21" spans="1:14" s="5" customFormat="1" ht="24.75" customHeight="1">
      <c r="A21" s="31" t="s">
        <v>15</v>
      </c>
      <c r="B21" s="20">
        <v>3185.4</v>
      </c>
      <c r="C21" s="20">
        <v>3563.7</v>
      </c>
      <c r="D21" s="20">
        <v>2372.4</v>
      </c>
      <c r="E21" s="20">
        <v>4948.6</v>
      </c>
      <c r="F21" s="21">
        <v>2415.8</v>
      </c>
      <c r="G21" s="25">
        <f>2557.8+2166.8</f>
        <v>4724.6</v>
      </c>
      <c r="H21" s="21">
        <v>3200</v>
      </c>
      <c r="I21" s="21">
        <v>3200</v>
      </c>
      <c r="J21" s="25">
        <f>4807.2/2+700</f>
        <v>3103.6</v>
      </c>
      <c r="K21" s="25">
        <f>4807.2/2+700</f>
        <v>3103.6</v>
      </c>
      <c r="L21" s="35"/>
      <c r="M21" s="24">
        <v>2220</v>
      </c>
      <c r="N21" s="25">
        <f>4807.2/2+700</f>
        <v>3103.6</v>
      </c>
    </row>
    <row r="22" spans="1:14" s="5" customFormat="1" ht="21.75" customHeight="1">
      <c r="A22" s="18" t="s">
        <v>16</v>
      </c>
      <c r="B22" s="20">
        <v>696.4</v>
      </c>
      <c r="C22" s="20">
        <v>1323.9</v>
      </c>
      <c r="D22" s="20">
        <v>1896.3</v>
      </c>
      <c r="E22" s="20">
        <v>1252.8</v>
      </c>
      <c r="F22" s="21">
        <v>1756.4</v>
      </c>
      <c r="G22" s="25">
        <f>2828.1+71.2</f>
        <v>2899.3</v>
      </c>
      <c r="H22" s="21">
        <v>500</v>
      </c>
      <c r="I22" s="21">
        <v>500</v>
      </c>
      <c r="J22" s="25">
        <f>300+4250-300</f>
        <v>4250</v>
      </c>
      <c r="K22" s="25">
        <v>3500</v>
      </c>
      <c r="L22" s="34" t="s">
        <v>33</v>
      </c>
      <c r="M22" s="24">
        <v>0</v>
      </c>
      <c r="N22" s="25">
        <f>4250+500</f>
        <v>4750</v>
      </c>
    </row>
    <row r="23" spans="1:14" s="5" customFormat="1" ht="22.5" customHeight="1">
      <c r="A23" s="18" t="s">
        <v>28</v>
      </c>
      <c r="B23" s="20">
        <v>0</v>
      </c>
      <c r="C23" s="20">
        <v>0</v>
      </c>
      <c r="D23" s="20">
        <v>0</v>
      </c>
      <c r="E23" s="20">
        <v>0</v>
      </c>
      <c r="F23" s="30">
        <v>0</v>
      </c>
      <c r="G23" s="25">
        <v>0</v>
      </c>
      <c r="H23" s="21"/>
      <c r="I23" s="21"/>
      <c r="J23" s="25">
        <v>0</v>
      </c>
      <c r="K23" s="25">
        <v>0</v>
      </c>
      <c r="L23" s="34"/>
      <c r="M23" s="24">
        <v>0</v>
      </c>
      <c r="N23" s="25">
        <v>0</v>
      </c>
    </row>
    <row r="24" spans="1:14" s="5" customFormat="1" ht="33.75" customHeight="1">
      <c r="A24" s="18" t="s">
        <v>24</v>
      </c>
      <c r="B24" s="20">
        <v>0</v>
      </c>
      <c r="C24" s="20">
        <v>0</v>
      </c>
      <c r="D24" s="20">
        <v>0</v>
      </c>
      <c r="E24" s="20">
        <v>21.4</v>
      </c>
      <c r="F24" s="21">
        <v>18.4</v>
      </c>
      <c r="G24" s="25">
        <v>76.6</v>
      </c>
      <c r="H24" s="21">
        <v>19</v>
      </c>
      <c r="I24" s="21">
        <v>19</v>
      </c>
      <c r="J24" s="25">
        <v>25</v>
      </c>
      <c r="K24" s="25">
        <f>13+12</f>
        <v>25</v>
      </c>
      <c r="L24" s="34"/>
      <c r="M24" s="24">
        <v>12.6</v>
      </c>
      <c r="N24" s="25">
        <f>13+12</f>
        <v>25</v>
      </c>
    </row>
    <row r="25" spans="1:14" s="5" customFormat="1" ht="22.5" customHeight="1">
      <c r="A25" s="18" t="s">
        <v>25</v>
      </c>
      <c r="B25" s="20">
        <v>0</v>
      </c>
      <c r="C25" s="20">
        <v>0</v>
      </c>
      <c r="D25" s="20">
        <v>0</v>
      </c>
      <c r="E25" s="20">
        <v>2.4</v>
      </c>
      <c r="F25" s="21">
        <f>60.9+1.8</f>
        <v>62.7</v>
      </c>
      <c r="G25" s="25">
        <f>461.1-2</f>
        <v>459.1</v>
      </c>
      <c r="H25" s="21">
        <v>0</v>
      </c>
      <c r="I25" s="21">
        <v>0</v>
      </c>
      <c r="J25" s="25">
        <v>0</v>
      </c>
      <c r="K25" s="25">
        <v>0</v>
      </c>
      <c r="L25" s="34"/>
      <c r="M25" s="24">
        <v>0</v>
      </c>
      <c r="N25" s="25">
        <v>0</v>
      </c>
    </row>
    <row r="26" spans="1:15" s="5" customFormat="1" ht="21" customHeight="1">
      <c r="A26" s="18" t="s">
        <v>17</v>
      </c>
      <c r="B26" s="20">
        <v>32.4</v>
      </c>
      <c r="C26" s="20">
        <v>155.7</v>
      </c>
      <c r="D26" s="20">
        <v>18</v>
      </c>
      <c r="E26" s="20">
        <f>156.5</f>
        <v>156.5</v>
      </c>
      <c r="F26" s="21">
        <f>55.4</f>
        <v>55.4</v>
      </c>
      <c r="G26" s="25">
        <v>269.4</v>
      </c>
      <c r="H26" s="21">
        <v>30</v>
      </c>
      <c r="I26" s="21">
        <v>30</v>
      </c>
      <c r="J26" s="25">
        <v>50</v>
      </c>
      <c r="K26" s="25">
        <v>50</v>
      </c>
      <c r="L26" s="34"/>
      <c r="M26" s="24">
        <v>31.1</v>
      </c>
      <c r="N26" s="25">
        <v>50</v>
      </c>
      <c r="O26" s="9"/>
    </row>
    <row r="27" spans="1:9" ht="18">
      <c r="A27" s="6"/>
      <c r="B27" s="6"/>
      <c r="C27" s="6"/>
      <c r="D27" s="6"/>
      <c r="E27" s="6"/>
      <c r="F27" s="14"/>
      <c r="G27" s="14"/>
      <c r="H27" s="14"/>
      <c r="I27" s="14"/>
    </row>
    <row r="28" spans="1:9" ht="18">
      <c r="A28" s="6"/>
      <c r="B28" s="6"/>
      <c r="C28" s="6"/>
      <c r="D28" s="6"/>
      <c r="E28" s="6"/>
      <c r="F28" s="14"/>
      <c r="G28" s="14"/>
      <c r="H28" s="14"/>
      <c r="I28" s="14"/>
    </row>
    <row r="29" spans="1:9" ht="18">
      <c r="A29" s="6"/>
      <c r="B29" s="6"/>
      <c r="C29" s="6"/>
      <c r="D29" s="6"/>
      <c r="E29" s="6"/>
      <c r="F29" s="14"/>
      <c r="G29" s="14"/>
      <c r="H29" s="14"/>
      <c r="I29" s="14"/>
    </row>
    <row r="30" spans="1:9" ht="18">
      <c r="A30" s="13"/>
      <c r="B30" s="13"/>
      <c r="C30" s="13"/>
      <c r="D30" s="13"/>
      <c r="E30" s="13"/>
      <c r="F30" s="15"/>
      <c r="G30" s="15"/>
      <c r="H30" s="15"/>
      <c r="I30" s="15"/>
    </row>
    <row r="31" spans="1:9" ht="18">
      <c r="A31" s="13"/>
      <c r="B31" s="13"/>
      <c r="C31" s="13"/>
      <c r="D31" s="13"/>
      <c r="E31" s="13"/>
      <c r="F31" s="15"/>
      <c r="G31" s="15"/>
      <c r="H31" s="15"/>
      <c r="I31" s="15"/>
    </row>
    <row r="32" spans="1:9" ht="18">
      <c r="A32" s="16"/>
      <c r="B32" s="16"/>
      <c r="C32" s="16"/>
      <c r="D32" s="16"/>
      <c r="E32" s="16"/>
      <c r="F32" s="15"/>
      <c r="G32" s="15"/>
      <c r="H32" s="15"/>
      <c r="I32" s="15"/>
    </row>
    <row r="33" spans="1:9" ht="18">
      <c r="A33" s="16"/>
      <c r="B33" s="16"/>
      <c r="C33" s="16"/>
      <c r="D33" s="16"/>
      <c r="E33" s="16"/>
      <c r="F33" s="15"/>
      <c r="G33" s="15"/>
      <c r="H33" s="15"/>
      <c r="I33" s="15"/>
    </row>
    <row r="34" spans="1:9" ht="18">
      <c r="A34" s="16"/>
      <c r="B34" s="16"/>
      <c r="C34" s="16"/>
      <c r="D34" s="16"/>
      <c r="E34" s="16"/>
      <c r="F34" s="15"/>
      <c r="G34" s="15"/>
      <c r="H34" s="15"/>
      <c r="I34" s="15"/>
    </row>
    <row r="35" spans="1:9" ht="18">
      <c r="A35" s="17"/>
      <c r="B35" s="17"/>
      <c r="C35" s="17"/>
      <c r="D35" s="17"/>
      <c r="E35" s="17"/>
      <c r="F35" s="15"/>
      <c r="G35" s="15"/>
      <c r="H35" s="15"/>
      <c r="I35" s="15"/>
    </row>
  </sheetData>
  <sheetProtection/>
  <mergeCells count="2">
    <mergeCell ref="A3:M3"/>
    <mergeCell ref="A2:M2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Рацкая</dc:creator>
  <cp:keywords/>
  <dc:description/>
  <cp:lastModifiedBy>Katya</cp:lastModifiedBy>
  <cp:lastPrinted>2019-12-11T13:12:03Z</cp:lastPrinted>
  <dcterms:created xsi:type="dcterms:W3CDTF">2011-08-03T07:14:12Z</dcterms:created>
  <dcterms:modified xsi:type="dcterms:W3CDTF">2020-04-06T13:24:09Z</dcterms:modified>
  <cp:category/>
  <cp:version/>
  <cp:contentType/>
  <cp:contentStatus/>
</cp:coreProperties>
</file>