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9 мес.2021" sheetId="1" r:id="rId1"/>
  </sheets>
  <definedNames>
    <definedName name="Excel_BuiltIn_Print_Area_1">'9 мес.2021'!$A$3:$F$258</definedName>
    <definedName name="_xlnm.Print_Area" localSheetId="0">'9 мес.2021'!$A$1:$F$260</definedName>
  </definedNames>
  <calcPr fullCalcOnLoad="1"/>
</workbook>
</file>

<file path=xl/sharedStrings.xml><?xml version="1.0" encoding="utf-8"?>
<sst xmlns="http://schemas.openxmlformats.org/spreadsheetml/2006/main" count="489" uniqueCount="205">
  <si>
    <t>Наименование показателей</t>
  </si>
  <si>
    <t>ед.изм.</t>
  </si>
  <si>
    <t>отклонение</t>
  </si>
  <si>
    <t>%</t>
  </si>
  <si>
    <t>(+,-)</t>
  </si>
  <si>
    <t>ЭКОНОМИЧЕСКИЕ ПОКАЗАТЕЛИ:</t>
  </si>
  <si>
    <t>в том числе:</t>
  </si>
  <si>
    <t>тонн</t>
  </si>
  <si>
    <t>тыс.руб</t>
  </si>
  <si>
    <t>ЗАНЯТОСТЬ НАСЕЛЕНИЯ:</t>
  </si>
  <si>
    <t>ИСПОЛНЕНИЕ БЮДЖЕТА</t>
  </si>
  <si>
    <t>в том числе в разрезе налогов и платежей:</t>
  </si>
  <si>
    <t>в том числе по направлениям финансирования:</t>
  </si>
  <si>
    <t>продажа земельных участков</t>
  </si>
  <si>
    <t>ЕСХН</t>
  </si>
  <si>
    <t>штрафы</t>
  </si>
  <si>
    <t xml:space="preserve"> - из федерального бюджета</t>
  </si>
  <si>
    <t xml:space="preserve"> - из областного, районного бюджета</t>
  </si>
  <si>
    <t>Вагонное депо</t>
  </si>
  <si>
    <t>ООО "Евродон"</t>
  </si>
  <si>
    <t>РО №5221 ОАО "Сбербанк России"</t>
  </si>
  <si>
    <t>Администрация п. Каменоломни</t>
  </si>
  <si>
    <t>УСЗН</t>
  </si>
  <si>
    <t>Приют "Огонек"</t>
  </si>
  <si>
    <t>СББЖ</t>
  </si>
  <si>
    <t>Отдел культуры</t>
  </si>
  <si>
    <t>КУМИ</t>
  </si>
  <si>
    <t>МБУ ХЭУ</t>
  </si>
  <si>
    <t>ФЭУ</t>
  </si>
  <si>
    <t>ЗАО Тандер</t>
  </si>
  <si>
    <t>МУ "Октябрьский РДК"</t>
  </si>
  <si>
    <t>МАУ РЦО</t>
  </si>
  <si>
    <t>МУ Служба Заказчика</t>
  </si>
  <si>
    <t>Ф-л Окт.(с) РОКА</t>
  </si>
  <si>
    <t>прочие</t>
  </si>
  <si>
    <t>дотации</t>
  </si>
  <si>
    <t>субвенции</t>
  </si>
  <si>
    <t>межбюджетные трансферты</t>
  </si>
  <si>
    <t>Показатели социально-экономического развития</t>
  </si>
  <si>
    <t>Центр внешкольной работы</t>
  </si>
  <si>
    <t>МУП "Промтрансснаб"</t>
  </si>
  <si>
    <t>Каменоломнинский ф-л ФБУЗ</t>
  </si>
  <si>
    <t>руб.</t>
  </si>
  <si>
    <t xml:space="preserve">Количество родившихся </t>
  </si>
  <si>
    <t>Количество умерших</t>
  </si>
  <si>
    <t>на 1 тыс. жителей</t>
  </si>
  <si>
    <r>
      <rPr>
        <b/>
        <sz val="10"/>
        <rFont val="Times New Roman"/>
        <family val="1"/>
      </rPr>
      <t>Зарегистрированных</t>
    </r>
    <r>
      <rPr>
        <sz val="10"/>
        <rFont val="Times New Roman"/>
        <family val="1"/>
      </rPr>
      <t xml:space="preserve"> </t>
    </r>
  </si>
  <si>
    <t>чел.</t>
  </si>
  <si>
    <t>Снятых с учета</t>
  </si>
  <si>
    <t>Отдел образования</t>
  </si>
  <si>
    <t>Станция Каменоломни</t>
  </si>
  <si>
    <t>Каменоломнинский почтамт</t>
  </si>
  <si>
    <t>МБДОУ № 45</t>
  </si>
  <si>
    <t>ООО "ТД Индолина"</t>
  </si>
  <si>
    <t>Методический кабинет</t>
  </si>
  <si>
    <t xml:space="preserve"> </t>
  </si>
  <si>
    <t>ДЕМОГРАФИЯ</t>
  </si>
  <si>
    <t>СОЦИАЛЬНАЯ ЗАЩИТА</t>
  </si>
  <si>
    <t>1. Принято жителей поселения</t>
  </si>
  <si>
    <t>2. Количество письменных обращений</t>
  </si>
  <si>
    <t>в том числе в вышестоящие организации</t>
  </si>
  <si>
    <t>3. Количество исполненных обращений</t>
  </si>
  <si>
    <t>4. Проведено сходов граждан</t>
  </si>
  <si>
    <t>5. Оказано материальной помощи:</t>
  </si>
  <si>
    <t xml:space="preserve"> на 1 тыс. жителей</t>
  </si>
  <si>
    <t xml:space="preserve">ГУП РО УРСВ </t>
  </si>
  <si>
    <t>Страховой отдел Росгосстрах</t>
  </si>
  <si>
    <t>МАОУ МУК № 4</t>
  </si>
  <si>
    <t>МБДОУ № 30</t>
  </si>
  <si>
    <t>МБОУ Лицей № 82</t>
  </si>
  <si>
    <t>МБОУ Гимназия № 20</t>
  </si>
  <si>
    <t>МБДОУ № 42</t>
  </si>
  <si>
    <t>МБОУ ДО ДЮСШ</t>
  </si>
  <si>
    <t>МБУЗ ЦРБ</t>
  </si>
  <si>
    <t>МУ ЦСО</t>
  </si>
  <si>
    <t>МЦБ</t>
  </si>
  <si>
    <t>ДШИ Каменоломни</t>
  </si>
  <si>
    <t>МУК Краеведческий музей</t>
  </si>
  <si>
    <t>Редакция Сельский вестник</t>
  </si>
  <si>
    <t>МАУ МФЦ</t>
  </si>
  <si>
    <t>ООО ЭИР</t>
  </si>
  <si>
    <t>МП Благоустроитель</t>
  </si>
  <si>
    <t>Аптека ОАО Фармация</t>
  </si>
  <si>
    <t>Отдел Пенсионного фонда</t>
  </si>
  <si>
    <t>3 человека рост доплаты за выслугу лет, выплаты при сокращении (спорт)</t>
  </si>
  <si>
    <t>Октябрьское ДРСУ</t>
  </si>
  <si>
    <t>Администрация Октябрьского района</t>
  </si>
  <si>
    <t xml:space="preserve">ГУП РО УРСВ    </t>
  </si>
  <si>
    <t xml:space="preserve">ОП ООО Агроторг ("Пятерочка") </t>
  </si>
  <si>
    <t>АНО ЦСОН "Забота"</t>
  </si>
  <si>
    <t>ОП ООО Агроторг ("Пятерочка")</t>
  </si>
  <si>
    <t>крупных и средних предприятий и организаций</t>
  </si>
  <si>
    <t>индивидуальных предпринимателей</t>
  </si>
  <si>
    <t>молока</t>
  </si>
  <si>
    <t>яиц</t>
  </si>
  <si>
    <t>КРС</t>
  </si>
  <si>
    <t>коров</t>
  </si>
  <si>
    <t>свиней</t>
  </si>
  <si>
    <t>птицы</t>
  </si>
  <si>
    <t>в ЛПХ:</t>
  </si>
  <si>
    <t>в КФХ:</t>
  </si>
  <si>
    <t>голов</t>
  </si>
  <si>
    <t>тыс.голов</t>
  </si>
  <si>
    <t>овец, коз</t>
  </si>
  <si>
    <t>малых и микро - предприятий</t>
  </si>
  <si>
    <t>Естественная убыль (-)</t>
  </si>
  <si>
    <t xml:space="preserve">СОЗДАНИЕ НОВЫХ РАБОЧИХ МЕСТ </t>
  </si>
  <si>
    <t>Всего</t>
  </si>
  <si>
    <t xml:space="preserve"> за счет создания субъектов малого бизнеса</t>
  </si>
  <si>
    <t>за счет реализации инвестиционных проектов</t>
  </si>
  <si>
    <t>за счет действующих предприятий (субъектов)</t>
  </si>
  <si>
    <t>отклонение (+,-)</t>
  </si>
  <si>
    <t>ед.</t>
  </si>
  <si>
    <t>НДФЛ</t>
  </si>
  <si>
    <t>акцизы</t>
  </si>
  <si>
    <t>налог на имущество физ.лиц</t>
  </si>
  <si>
    <t>земельный налог</t>
  </si>
  <si>
    <t>государственная пошлина</t>
  </si>
  <si>
    <t>аренда земли</t>
  </si>
  <si>
    <t>аренда имущества</t>
  </si>
  <si>
    <t>перечисление части прибыли</t>
  </si>
  <si>
    <t>4. Всего расходов</t>
  </si>
  <si>
    <t>3. Всего доходов</t>
  </si>
  <si>
    <t>прочие безвозмездные поступления</t>
  </si>
  <si>
    <t>возврат прочих остатков субсидий</t>
  </si>
  <si>
    <t>семей</t>
  </si>
  <si>
    <t>ОП ООО "БЭСТ ПРАЙС в Октябрьском районе</t>
  </si>
  <si>
    <t>3. Число обращений по вопросам трудоустройства</t>
  </si>
  <si>
    <t>4. Трудоустроено</t>
  </si>
  <si>
    <t>5. Признано безработными</t>
  </si>
  <si>
    <t>6. Число безработных на конец отчетного периода</t>
  </si>
  <si>
    <t>7. Уровень регистрируемой безработицы</t>
  </si>
  <si>
    <t>8. Среднемесячная заработная плата на крупных и средних предприятиях, всего</t>
  </si>
  <si>
    <t>1. Собственные доходы - всего</t>
  </si>
  <si>
    <t>2. Дотации, субвенции и межбюджетные трансферты</t>
  </si>
  <si>
    <t>1. Количество хозяйствующих субъектов, всего</t>
  </si>
  <si>
    <t>2. Среднесписочная численность работающих на крупных и средних предприятиях, всего</t>
  </si>
  <si>
    <t>тыс.шт.</t>
  </si>
  <si>
    <t>тыс. чел.</t>
  </si>
  <si>
    <t>Глава Администрации</t>
  </si>
  <si>
    <t>Каменоломненского городского поселения</t>
  </si>
  <si>
    <t>М.С.Симисенко</t>
  </si>
  <si>
    <t>Причины</t>
  </si>
  <si>
    <t>Меры</t>
  </si>
  <si>
    <t xml:space="preserve">численность </t>
  </si>
  <si>
    <t xml:space="preserve">В апреле 2017 году были снижены процентные ставки свыше 500,0 тыс. рублей с 2% до 1,5 %. При установлении Минфином РО плана учитывается максимальная ставка.
</t>
  </si>
  <si>
    <t>Отсутствие ноториальных действий</t>
  </si>
  <si>
    <t>возрат денежных средств от ГУП РО УРСВ</t>
  </si>
  <si>
    <t xml:space="preserve">На базе локомотивного депо планировалось открытся предприятие (100 рабочих мест).
 В связи с тем, что аренда плата составляет 2,5 млн.рублей в месяц назначен аукцион. По итогам которого 04.02.2019 года будет заключен договор с ООО «ХимЭкспо».
</t>
  </si>
  <si>
    <t>экономия по факту выполненных работ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</si>
  <si>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</si>
  <si>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</si>
  <si>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</si>
  <si>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Образование</t>
  </si>
  <si>
    <t>Общегосударственные вопросы</t>
  </si>
  <si>
    <t xml:space="preserve">1. Численность постоянного населения </t>
  </si>
  <si>
    <t>Социальная политика (доплаты к пенсиям муниципальных служащих)</t>
  </si>
  <si>
    <t xml:space="preserve">Расхода на содержание инспекторов ВУС </t>
  </si>
  <si>
    <t>Содержание автомобильных дорог</t>
  </si>
  <si>
    <t>Межевание земельных участков</t>
  </si>
  <si>
    <t>По передаваемым полномочиям</t>
  </si>
  <si>
    <t>ООО "Евродон-Юг"</t>
  </si>
  <si>
    <t>перевели в шахты</t>
  </si>
  <si>
    <t>из них осуществляют деятельность на территории поселения</t>
  </si>
  <si>
    <t>ООО Венталл-Дон</t>
  </si>
  <si>
    <t>ООО "Венталл-Дон"</t>
  </si>
  <si>
    <t>9 месяцев 2020</t>
  </si>
  <si>
    <t>факт</t>
  </si>
  <si>
    <t>транспортный налог</t>
  </si>
  <si>
    <t>ГО и ЧС</t>
  </si>
  <si>
    <t>ЦПП МСП</t>
  </si>
  <si>
    <t>ТОСП магазин Красное и Белое</t>
  </si>
  <si>
    <t>АНО НЦ Плавание для всех</t>
  </si>
  <si>
    <t>ООО Индюшкин Двор</t>
  </si>
  <si>
    <t>МАУ РЦ</t>
  </si>
  <si>
    <t>Октябрьский отдел Управления Росреестра</t>
  </si>
  <si>
    <t>ККО Каменоломенский ОАО КБ Центр-Инвест</t>
  </si>
  <si>
    <t>ККО Каменоломненский ОАО КБ Центр-Инвест</t>
  </si>
  <si>
    <t>ОП Каменоломни ООО Вайлдберриз</t>
  </si>
  <si>
    <t>Бюро № 44 - ФЛ ФКУ ГБ МСЭ по Ростовской области</t>
  </si>
  <si>
    <t>х</t>
  </si>
  <si>
    <r>
      <t xml:space="preserve">2. Производство (реализация) мяса </t>
    </r>
    <r>
      <rPr>
        <sz val="10"/>
        <rFont val="Times New Roman"/>
        <family val="1"/>
      </rPr>
      <t>(по крупным и средним предприятиям)</t>
    </r>
  </si>
  <si>
    <t>3. Поголовье птицы (крупных и средних предприятий)</t>
  </si>
  <si>
    <t>9 месяцев 2021</t>
  </si>
  <si>
    <t>План</t>
  </si>
  <si>
    <t>в 1,7 р.</t>
  </si>
  <si>
    <t>план</t>
  </si>
  <si>
    <t>адресная социальная помощь (АСП) - получателей</t>
  </si>
  <si>
    <t>сумма АСП (средства областного бюджета)</t>
  </si>
  <si>
    <t>социальный контракт (СК)</t>
  </si>
  <si>
    <t xml:space="preserve">сумма СК </t>
  </si>
  <si>
    <t>в 3,4 р.</t>
  </si>
  <si>
    <t>в 9,1 р.</t>
  </si>
  <si>
    <t>в 2,9 р.</t>
  </si>
  <si>
    <t>-7,2 р.</t>
  </si>
  <si>
    <t>-7,5 р.</t>
  </si>
  <si>
    <t xml:space="preserve">  тонн</t>
  </si>
  <si>
    <t>средняя за 7 месяцев</t>
  </si>
  <si>
    <t>МКУ ДС и ЖКХ</t>
  </si>
  <si>
    <t>клиентская служба осталась</t>
  </si>
  <si>
    <t>Каменоломненского городского поселения за январь-сентябрь 2021 года</t>
  </si>
  <si>
    <t>Охрана окружающей среды</t>
  </si>
  <si>
    <t>Физическая культура и спорт</t>
  </si>
  <si>
    <t xml:space="preserve">Глава Администрации </t>
  </si>
  <si>
    <t>М.С. Симисенко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</si>
</sst>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_-* #,##0.0_р_._-;\-* #,##0.0_р_._-;_-* &quot;-&quot;??_р_._-;_-@_-"/>
  </numFmts>
  <fonts count="54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0"/>
      <name val="Arial Cyr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yr"/>
      <family val="2"/>
    </font>
    <font>
      <b/>
      <sz val="10"/>
      <color rgb="FFFF0000"/>
      <name val="Arial Cyr"/>
      <family val="2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7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4" fontId="2" fillId="0" borderId="14" xfId="0" applyNumberFormat="1" applyFont="1" applyBorder="1" applyAlignment="1">
      <alignment horizontal="center"/>
    </xf>
    <xf numFmtId="174" fontId="48" fillId="0" borderId="11" xfId="0" applyNumberFormat="1" applyFont="1" applyBorder="1" applyAlignment="1">
      <alignment horizontal="center"/>
    </xf>
    <xf numFmtId="174" fontId="49" fillId="0" borderId="13" xfId="0" applyNumberFormat="1" applyFont="1" applyBorder="1" applyAlignment="1">
      <alignment horizontal="center"/>
    </xf>
    <xf numFmtId="174" fontId="48" fillId="0" borderId="14" xfId="0" applyNumberFormat="1" applyFont="1" applyBorder="1" applyAlignment="1">
      <alignment horizontal="center"/>
    </xf>
    <xf numFmtId="174" fontId="2" fillId="34" borderId="14" xfId="0" applyNumberFormat="1" applyFont="1" applyFill="1" applyBorder="1" applyAlignment="1">
      <alignment horizontal="center"/>
    </xf>
    <xf numFmtId="174" fontId="48" fillId="34" borderId="13" xfId="0" applyNumberFormat="1" applyFont="1" applyFill="1" applyBorder="1" applyAlignment="1">
      <alignment horizontal="center"/>
    </xf>
    <xf numFmtId="174" fontId="48" fillId="0" borderId="10" xfId="0" applyNumberFormat="1" applyFont="1" applyBorder="1" applyAlignment="1">
      <alignment horizontal="center"/>
    </xf>
    <xf numFmtId="174" fontId="48" fillId="33" borderId="10" xfId="0" applyNumberFormat="1" applyFont="1" applyFill="1" applyBorder="1" applyAlignment="1">
      <alignment horizontal="center"/>
    </xf>
    <xf numFmtId="174" fontId="48" fillId="33" borderId="15" xfId="0" applyNumberFormat="1" applyFont="1" applyFill="1" applyBorder="1" applyAlignment="1">
      <alignment horizontal="center"/>
    </xf>
    <xf numFmtId="174" fontId="48" fillId="33" borderId="16" xfId="0" applyNumberFormat="1" applyFont="1" applyFill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0" fontId="50" fillId="0" borderId="0" xfId="0" applyFont="1" applyFill="1" applyAlignment="1">
      <alignment/>
    </xf>
    <xf numFmtId="174" fontId="50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5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" fillId="0" borderId="14" xfId="0" applyFont="1" applyBorder="1" applyAlignment="1">
      <alignment wrapText="1"/>
    </xf>
    <xf numFmtId="1" fontId="48" fillId="34" borderId="14" xfId="0" applyNumberFormat="1" applyFont="1" applyFill="1" applyBorder="1" applyAlignment="1">
      <alignment horizontal="center"/>
    </xf>
    <xf numFmtId="1" fontId="2" fillId="34" borderId="14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 horizontal="left"/>
    </xf>
    <xf numFmtId="1" fontId="48" fillId="0" borderId="14" xfId="0" applyNumberFormat="1" applyFont="1" applyBorder="1" applyAlignment="1">
      <alignment horizontal="center"/>
    </xf>
    <xf numFmtId="174" fontId="51" fillId="0" borderId="11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4" fontId="0" fillId="36" borderId="11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4" fontId="2" fillId="34" borderId="13" xfId="0" applyNumberFormat="1" applyFont="1" applyFill="1" applyBorder="1" applyAlignment="1">
      <alignment horizontal="center"/>
    </xf>
    <xf numFmtId="174" fontId="2" fillId="34" borderId="17" xfId="0" applyNumberFormat="1" applyFont="1" applyFill="1" applyBorder="1" applyAlignment="1">
      <alignment horizontal="center"/>
    </xf>
    <xf numFmtId="1" fontId="2" fillId="34" borderId="18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74" fontId="48" fillId="0" borderId="13" xfId="0" applyNumberFormat="1" applyFont="1" applyBorder="1" applyAlignment="1">
      <alignment horizontal="center"/>
    </xf>
    <xf numFmtId="1" fontId="2" fillId="34" borderId="16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wrapText="1"/>
    </xf>
    <xf numFmtId="0" fontId="2" fillId="35" borderId="0" xfId="0" applyFont="1" applyFill="1" applyAlignment="1">
      <alignment/>
    </xf>
    <xf numFmtId="0" fontId="2" fillId="0" borderId="14" xfId="0" applyFont="1" applyBorder="1" applyAlignment="1">
      <alignment wrapText="1"/>
    </xf>
    <xf numFmtId="0" fontId="5" fillId="3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74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 horizontal="center"/>
    </xf>
    <xf numFmtId="1" fontId="1" fillId="34" borderId="18" xfId="0" applyNumberFormat="1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74" fontId="1" fillId="0" borderId="18" xfId="0" applyNumberFormat="1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174" fontId="6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35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top" wrapText="1"/>
    </xf>
    <xf numFmtId="174" fontId="6" fillId="0" borderId="0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center"/>
    </xf>
    <xf numFmtId="0" fontId="1" fillId="36" borderId="14" xfId="0" applyFont="1" applyFill="1" applyBorder="1" applyAlignment="1">
      <alignment wrapText="1"/>
    </xf>
    <xf numFmtId="0" fontId="1" fillId="37" borderId="14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35" borderId="0" xfId="0" applyFont="1" applyFill="1" applyAlignment="1">
      <alignment/>
    </xf>
    <xf numFmtId="174" fontId="3" fillId="0" borderId="0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81" fontId="0" fillId="35" borderId="0" xfId="58" applyNumberFormat="1" applyFill="1" applyBorder="1" applyAlignment="1">
      <alignment/>
    </xf>
    <xf numFmtId="174" fontId="2" fillId="38" borderId="13" xfId="0" applyNumberFormat="1" applyFont="1" applyFill="1" applyBorder="1" applyAlignment="1">
      <alignment horizontal="center"/>
    </xf>
    <xf numFmtId="174" fontId="2" fillId="38" borderId="17" xfId="0" applyNumberFormat="1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1" fontId="2" fillId="39" borderId="14" xfId="0" applyNumberFormat="1" applyFont="1" applyFill="1" applyBorder="1" applyAlignment="1">
      <alignment horizontal="center"/>
    </xf>
    <xf numFmtId="1" fontId="3" fillId="39" borderId="11" xfId="0" applyNumberFormat="1" applyFont="1" applyFill="1" applyBorder="1" applyAlignment="1">
      <alignment horizontal="center"/>
    </xf>
    <xf numFmtId="0" fontId="1" fillId="35" borderId="14" xfId="0" applyFont="1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14" xfId="0" applyFont="1" applyFill="1" applyBorder="1" applyAlignment="1">
      <alignment vertical="center"/>
    </xf>
    <xf numFmtId="0" fontId="2" fillId="35" borderId="14" xfId="0" applyFont="1" applyFill="1" applyBorder="1" applyAlignment="1">
      <alignment horizontal="left"/>
    </xf>
    <xf numFmtId="0" fontId="1" fillId="40" borderId="14" xfId="0" applyFont="1" applyFill="1" applyBorder="1" applyAlignment="1">
      <alignment horizontal="left" vertical="center"/>
    </xf>
    <xf numFmtId="0" fontId="1" fillId="40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wrapText="1"/>
    </xf>
    <xf numFmtId="0" fontId="1" fillId="35" borderId="17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11" xfId="0" applyFont="1" applyFill="1" applyBorder="1" applyAlignment="1">
      <alignment wrapText="1"/>
    </xf>
    <xf numFmtId="0" fontId="2" fillId="35" borderId="22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1" fillId="35" borderId="11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vertical="top"/>
    </xf>
    <xf numFmtId="0" fontId="1" fillId="35" borderId="19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vertical="top"/>
    </xf>
    <xf numFmtId="0" fontId="1" fillId="35" borderId="17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vertical="top"/>
    </xf>
    <xf numFmtId="0" fontId="1" fillId="35" borderId="10" xfId="0" applyFont="1" applyFill="1" applyBorder="1" applyAlignment="1">
      <alignment vertical="top"/>
    </xf>
    <xf numFmtId="0" fontId="1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wrapText="1"/>
    </xf>
    <xf numFmtId="174" fontId="2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 horizontal="center"/>
    </xf>
    <xf numFmtId="174" fontId="1" fillId="0" borderId="25" xfId="0" applyNumberFormat="1" applyFont="1" applyFill="1" applyBorder="1" applyAlignment="1">
      <alignment horizontal="center"/>
    </xf>
    <xf numFmtId="1" fontId="1" fillId="35" borderId="14" xfId="0" applyNumberFormat="1" applyFont="1" applyFill="1" applyBorder="1" applyAlignment="1">
      <alignment horizontal="center"/>
    </xf>
    <xf numFmtId="174" fontId="1" fillId="35" borderId="25" xfId="0" applyNumberFormat="1" applyFont="1" applyFill="1" applyBorder="1" applyAlignment="1">
      <alignment horizontal="center"/>
    </xf>
    <xf numFmtId="0" fontId="48" fillId="35" borderId="14" xfId="0" applyFont="1" applyFill="1" applyBorder="1" applyAlignment="1">
      <alignment horizontal="center"/>
    </xf>
    <xf numFmtId="174" fontId="48" fillId="35" borderId="25" xfId="0" applyNumberFormat="1" applyFont="1" applyFill="1" applyBorder="1" applyAlignment="1">
      <alignment horizontal="center"/>
    </xf>
    <xf numFmtId="174" fontId="2" fillId="35" borderId="25" xfId="0" applyNumberFormat="1" applyFont="1" applyFill="1" applyBorder="1" applyAlignment="1">
      <alignment horizontal="center"/>
    </xf>
    <xf numFmtId="1" fontId="2" fillId="35" borderId="14" xfId="0" applyNumberFormat="1" applyFont="1" applyFill="1" applyBorder="1" applyAlignment="1">
      <alignment horizontal="center"/>
    </xf>
    <xf numFmtId="174" fontId="2" fillId="0" borderId="25" xfId="0" applyNumberFormat="1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1" fontId="2" fillId="41" borderId="14" xfId="0" applyNumberFormat="1" applyFont="1" applyFill="1" applyBorder="1" applyAlignment="1">
      <alignment horizontal="center"/>
    </xf>
    <xf numFmtId="174" fontId="52" fillId="0" borderId="14" xfId="0" applyNumberFormat="1" applyFont="1" applyFill="1" applyBorder="1" applyAlignment="1">
      <alignment horizontal="center"/>
    </xf>
    <xf numFmtId="174" fontId="1" fillId="36" borderId="14" xfId="0" applyNumberFormat="1" applyFont="1" applyFill="1" applyBorder="1" applyAlignment="1">
      <alignment horizontal="center"/>
    </xf>
    <xf numFmtId="174" fontId="1" fillId="36" borderId="25" xfId="0" applyNumberFormat="1" applyFont="1" applyFill="1" applyBorder="1" applyAlignment="1">
      <alignment horizontal="center"/>
    </xf>
    <xf numFmtId="174" fontId="53" fillId="35" borderId="14" xfId="0" applyNumberFormat="1" applyFont="1" applyFill="1" applyBorder="1" applyAlignment="1">
      <alignment horizontal="center"/>
    </xf>
    <xf numFmtId="2" fontId="49" fillId="35" borderId="14" xfId="0" applyNumberFormat="1" applyFont="1" applyFill="1" applyBorder="1" applyAlignment="1">
      <alignment horizontal="center"/>
    </xf>
    <xf numFmtId="174" fontId="49" fillId="35" borderId="25" xfId="0" applyNumberFormat="1" applyFont="1" applyFill="1" applyBorder="1" applyAlignment="1">
      <alignment horizontal="center"/>
    </xf>
    <xf numFmtId="174" fontId="2" fillId="35" borderId="14" xfId="0" applyNumberFormat="1" applyFont="1" applyFill="1" applyBorder="1" applyAlignment="1">
      <alignment horizontal="center"/>
    </xf>
    <xf numFmtId="174" fontId="2" fillId="35" borderId="14" xfId="0" applyNumberFormat="1" applyFont="1" applyFill="1" applyBorder="1" applyAlignment="1">
      <alignment horizontal="center" wrapText="1"/>
    </xf>
    <xf numFmtId="174" fontId="2" fillId="41" borderId="14" xfId="0" applyNumberFormat="1" applyFont="1" applyFill="1" applyBorder="1" applyAlignment="1">
      <alignment horizontal="center"/>
    </xf>
    <xf numFmtId="174" fontId="48" fillId="33" borderId="17" xfId="0" applyNumberFormat="1" applyFont="1" applyFill="1" applyBorder="1" applyAlignment="1">
      <alignment horizontal="center"/>
    </xf>
    <xf numFmtId="174" fontId="2" fillId="0" borderId="14" xfId="0" applyNumberFormat="1" applyFont="1" applyFill="1" applyBorder="1" applyAlignment="1">
      <alignment horizontal="center"/>
    </xf>
    <xf numFmtId="174" fontId="2" fillId="35" borderId="16" xfId="0" applyNumberFormat="1" applyFont="1" applyFill="1" applyBorder="1" applyAlignment="1">
      <alignment horizontal="center"/>
    </xf>
    <xf numFmtId="174" fontId="2" fillId="0" borderId="16" xfId="0" applyNumberFormat="1" applyFont="1" applyFill="1" applyBorder="1" applyAlignment="1">
      <alignment horizontal="center"/>
    </xf>
    <xf numFmtId="1" fontId="48" fillId="34" borderId="17" xfId="0" applyNumberFormat="1" applyFont="1" applyFill="1" applyBorder="1" applyAlignment="1">
      <alignment horizontal="center"/>
    </xf>
    <xf numFmtId="174" fontId="2" fillId="0" borderId="17" xfId="0" applyNumberFormat="1" applyFont="1" applyBorder="1" applyAlignment="1">
      <alignment horizontal="center"/>
    </xf>
    <xf numFmtId="1" fontId="48" fillId="39" borderId="14" xfId="0" applyNumberFormat="1" applyFont="1" applyFill="1" applyBorder="1" applyAlignment="1">
      <alignment horizontal="center"/>
    </xf>
    <xf numFmtId="174" fontId="2" fillId="39" borderId="14" xfId="0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74" fontId="1" fillId="33" borderId="14" xfId="0" applyNumberFormat="1" applyFont="1" applyFill="1" applyBorder="1" applyAlignment="1">
      <alignment horizontal="center" vertical="center" wrapText="1"/>
    </xf>
    <xf numFmtId="174" fontId="1" fillId="37" borderId="14" xfId="0" applyNumberFormat="1" applyFont="1" applyFill="1" applyBorder="1" applyAlignment="1">
      <alignment horizontal="center" vertical="center" wrapText="1"/>
    </xf>
    <xf numFmtId="174" fontId="1" fillId="37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/>
    </xf>
    <xf numFmtId="174" fontId="1" fillId="0" borderId="14" xfId="0" applyNumberFormat="1" applyFont="1" applyBorder="1" applyAlignment="1">
      <alignment horizontal="center"/>
    </xf>
    <xf numFmtId="174" fontId="2" fillId="35" borderId="10" xfId="0" applyNumberFormat="1" applyFont="1" applyFill="1" applyBorder="1" applyAlignment="1">
      <alignment horizontal="center"/>
    </xf>
    <xf numFmtId="174" fontId="48" fillId="39" borderId="13" xfId="0" applyNumberFormat="1" applyFont="1" applyFill="1" applyBorder="1" applyAlignment="1">
      <alignment horizontal="center"/>
    </xf>
    <xf numFmtId="174" fontId="48" fillId="39" borderId="19" xfId="0" applyNumberFormat="1" applyFont="1" applyFill="1" applyBorder="1" applyAlignment="1">
      <alignment horizontal="center"/>
    </xf>
    <xf numFmtId="174" fontId="49" fillId="35" borderId="17" xfId="0" applyNumberFormat="1" applyFont="1" applyFill="1" applyBorder="1" applyAlignment="1">
      <alignment horizontal="center"/>
    </xf>
    <xf numFmtId="174" fontId="2" fillId="35" borderId="13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center"/>
    </xf>
    <xf numFmtId="174" fontId="1" fillId="35" borderId="10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 horizontal="center" vertical="center" wrapText="1"/>
    </xf>
    <xf numFmtId="174" fontId="7" fillId="0" borderId="14" xfId="0" applyNumberFormat="1" applyFont="1" applyFill="1" applyBorder="1" applyAlignment="1">
      <alignment horizontal="center"/>
    </xf>
    <xf numFmtId="174" fontId="48" fillId="0" borderId="14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 horizontal="center" vertical="center"/>
    </xf>
    <xf numFmtId="174" fontId="1" fillId="39" borderId="13" xfId="0" applyNumberFormat="1" applyFont="1" applyFill="1" applyBorder="1" applyAlignment="1">
      <alignment horizontal="center"/>
    </xf>
    <xf numFmtId="174" fontId="1" fillId="35" borderId="14" xfId="0" applyNumberFormat="1" applyFont="1" applyFill="1" applyBorder="1" applyAlignment="1">
      <alignment horizontal="center"/>
    </xf>
    <xf numFmtId="174" fontId="7" fillId="39" borderId="10" xfId="0" applyNumberFormat="1" applyFont="1" applyFill="1" applyBorder="1" applyAlignment="1">
      <alignment horizontal="center"/>
    </xf>
    <xf numFmtId="174" fontId="2" fillId="39" borderId="19" xfId="0" applyNumberFormat="1" applyFont="1" applyFill="1" applyBorder="1" applyAlignment="1">
      <alignment horizontal="center"/>
    </xf>
    <xf numFmtId="0" fontId="2" fillId="19" borderId="14" xfId="0" applyFont="1" applyFill="1" applyBorder="1" applyAlignment="1">
      <alignment wrapText="1"/>
    </xf>
    <xf numFmtId="0" fontId="2" fillId="19" borderId="14" xfId="0" applyFont="1" applyFill="1" applyBorder="1" applyAlignment="1">
      <alignment horizontal="center"/>
    </xf>
    <xf numFmtId="1" fontId="2" fillId="19" borderId="14" xfId="0" applyNumberFormat="1" applyFont="1" applyFill="1" applyBorder="1" applyAlignment="1">
      <alignment horizontal="center"/>
    </xf>
    <xf numFmtId="174" fontId="2" fillId="19" borderId="25" xfId="0" applyNumberFormat="1" applyFont="1" applyFill="1" applyBorder="1" applyAlignment="1">
      <alignment horizontal="center"/>
    </xf>
    <xf numFmtId="0" fontId="0" fillId="19" borderId="0" xfId="0" applyFont="1" applyFill="1" applyAlignment="1">
      <alignment/>
    </xf>
    <xf numFmtId="0" fontId="2" fillId="19" borderId="0" xfId="0" applyFont="1" applyFill="1" applyAlignment="1">
      <alignment/>
    </xf>
    <xf numFmtId="0" fontId="2" fillId="19" borderId="14" xfId="0" applyFont="1" applyFill="1" applyBorder="1" applyAlignment="1">
      <alignment/>
    </xf>
    <xf numFmtId="0" fontId="50" fillId="19" borderId="0" xfId="0" applyFont="1" applyFill="1" applyAlignment="1">
      <alignment/>
    </xf>
    <xf numFmtId="174" fontId="2" fillId="19" borderId="14" xfId="0" applyNumberFormat="1" applyFont="1" applyFill="1" applyBorder="1" applyAlignment="1">
      <alignment horizontal="center"/>
    </xf>
    <xf numFmtId="0" fontId="5" fillId="19" borderId="0" xfId="0" applyFont="1" applyFill="1" applyAlignment="1">
      <alignment/>
    </xf>
    <xf numFmtId="174" fontId="0" fillId="19" borderId="11" xfId="0" applyNumberFormat="1" applyFont="1" applyFill="1" applyBorder="1" applyAlignment="1">
      <alignment/>
    </xf>
    <xf numFmtId="2" fontId="2" fillId="19" borderId="14" xfId="0" applyNumberFormat="1" applyFont="1" applyFill="1" applyBorder="1" applyAlignment="1">
      <alignment horizontal="center"/>
    </xf>
    <xf numFmtId="0" fontId="2" fillId="19" borderId="14" xfId="0" applyNumberFormat="1" applyFont="1" applyFill="1" applyBorder="1" applyAlignment="1">
      <alignment horizontal="center"/>
    </xf>
    <xf numFmtId="174" fontId="2" fillId="19" borderId="26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4" fontId="2" fillId="39" borderId="16" xfId="0" applyNumberFormat="1" applyFont="1" applyFill="1" applyBorder="1" applyAlignment="1">
      <alignment horizontal="center"/>
    </xf>
    <xf numFmtId="174" fontId="2" fillId="39" borderId="18" xfId="0" applyNumberFormat="1" applyFont="1" applyFill="1" applyBorder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74" fontId="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60"/>
  <sheetViews>
    <sheetView tabSelected="1" view="pageBreakPreview" zoomScaleSheetLayoutView="100" workbookViewId="0" topLeftCell="A178">
      <selection activeCell="K105" sqref="K1:K16384"/>
    </sheetView>
  </sheetViews>
  <sheetFormatPr defaultColWidth="9.140625" defaultRowHeight="12.75"/>
  <cols>
    <col min="1" max="1" width="51.28125" style="2" customWidth="1"/>
    <col min="2" max="2" width="9.7109375" style="36" customWidth="1"/>
    <col min="3" max="4" width="11.28125" style="2" customWidth="1"/>
    <col min="5" max="5" width="12.7109375" style="2" customWidth="1"/>
    <col min="6" max="6" width="10.7109375" style="2" customWidth="1"/>
    <col min="7" max="7" width="11.7109375" style="2" hidden="1" customWidth="1"/>
    <col min="8" max="8" width="10.7109375" style="2" hidden="1" customWidth="1"/>
    <col min="9" max="9" width="13.00390625" style="2" hidden="1" customWidth="1"/>
    <col min="10" max="10" width="12.57421875" style="2" hidden="1" customWidth="1"/>
    <col min="11" max="11" width="8.8515625" style="2" hidden="1" customWidth="1"/>
    <col min="12" max="12" width="12.8515625" style="2" hidden="1" customWidth="1"/>
    <col min="13" max="13" width="17.57421875" style="2" hidden="1" customWidth="1"/>
    <col min="14" max="15" width="9.140625" style="2" customWidth="1"/>
    <col min="16" max="16384" width="9.140625" style="2" customWidth="1"/>
  </cols>
  <sheetData>
    <row r="1" ht="12.75" customHeight="1" hidden="1"/>
    <row r="2" ht="12.75" customHeight="1" hidden="1"/>
    <row r="3" spans="1:6" ht="15.75">
      <c r="A3" s="233" t="s">
        <v>38</v>
      </c>
      <c r="B3" s="233"/>
      <c r="C3" s="233"/>
      <c r="D3" s="233"/>
      <c r="E3" s="233"/>
      <c r="F3" s="233"/>
    </row>
    <row r="4" spans="1:6" ht="15.75">
      <c r="A4" s="233" t="s">
        <v>200</v>
      </c>
      <c r="B4" s="233"/>
      <c r="C4" s="233"/>
      <c r="D4" s="233"/>
      <c r="E4" s="233"/>
      <c r="F4" s="233"/>
    </row>
    <row r="5" spans="1:5" ht="12.75">
      <c r="A5" s="1"/>
      <c r="B5" s="37"/>
      <c r="C5" s="1"/>
      <c r="D5" s="1"/>
      <c r="E5" s="1"/>
    </row>
    <row r="6" ht="12.75" customHeight="1" hidden="1"/>
    <row r="7" spans="1:13" ht="19.5" customHeight="1">
      <c r="A7" s="242" t="s">
        <v>0</v>
      </c>
      <c r="B7" s="244" t="s">
        <v>1</v>
      </c>
      <c r="C7" s="234" t="s">
        <v>166</v>
      </c>
      <c r="D7" s="234" t="s">
        <v>183</v>
      </c>
      <c r="E7" s="6" t="s">
        <v>2</v>
      </c>
      <c r="F7" s="244" t="s">
        <v>3</v>
      </c>
      <c r="L7" s="238" t="s">
        <v>142</v>
      </c>
      <c r="M7" s="238" t="s">
        <v>143</v>
      </c>
    </row>
    <row r="8" spans="1:13" ht="18.75" customHeight="1">
      <c r="A8" s="243"/>
      <c r="B8" s="245"/>
      <c r="C8" s="235"/>
      <c r="D8" s="235"/>
      <c r="E8" s="7" t="s">
        <v>4</v>
      </c>
      <c r="F8" s="245"/>
      <c r="L8" s="238"/>
      <c r="M8" s="238"/>
    </row>
    <row r="9" spans="1:13" ht="17.25" customHeight="1">
      <c r="A9" s="66" t="s">
        <v>5</v>
      </c>
      <c r="B9" s="65"/>
      <c r="C9" s="65"/>
      <c r="D9" s="65"/>
      <c r="E9" s="65"/>
      <c r="F9" s="65"/>
      <c r="L9" s="99"/>
      <c r="M9" s="99"/>
    </row>
    <row r="10" spans="1:13" ht="18" customHeight="1">
      <c r="A10" s="67" t="s">
        <v>135</v>
      </c>
      <c r="B10" s="68" t="s">
        <v>112</v>
      </c>
      <c r="C10" s="62">
        <f>C12+C13+C15</f>
        <v>529</v>
      </c>
      <c r="D10" s="62">
        <f>D12+D13+D15</f>
        <v>541</v>
      </c>
      <c r="E10" s="63">
        <f>D10-C10</f>
        <v>12</v>
      </c>
      <c r="F10" s="64">
        <f>D10/C10*100</f>
        <v>102.26843100189036</v>
      </c>
      <c r="L10" s="99"/>
      <c r="M10" s="99"/>
    </row>
    <row r="11" spans="1:13" ht="12.75">
      <c r="A11" s="69" t="s">
        <v>6</v>
      </c>
      <c r="B11" s="70"/>
      <c r="C11" s="27"/>
      <c r="D11" s="27"/>
      <c r="E11" s="31"/>
      <c r="F11" s="8"/>
      <c r="L11" s="99" t="s">
        <v>144</v>
      </c>
      <c r="M11" s="99"/>
    </row>
    <row r="12" spans="1:13" ht="16.5" customHeight="1">
      <c r="A12" s="71" t="s">
        <v>91</v>
      </c>
      <c r="B12" s="72" t="s">
        <v>112</v>
      </c>
      <c r="C12" s="122">
        <v>59</v>
      </c>
      <c r="D12" s="122">
        <v>59</v>
      </c>
      <c r="E12" s="12">
        <f>D12-C12</f>
        <v>0</v>
      </c>
      <c r="F12" s="12">
        <f>D12/C12*100</f>
        <v>100</v>
      </c>
      <c r="L12" s="70">
        <v>3810</v>
      </c>
      <c r="M12" s="99"/>
    </row>
    <row r="13" spans="1:13" ht="15" customHeight="1">
      <c r="A13" s="73" t="s">
        <v>104</v>
      </c>
      <c r="B13" s="74" t="s">
        <v>112</v>
      </c>
      <c r="C13" s="28">
        <v>159</v>
      </c>
      <c r="D13" s="28">
        <v>155</v>
      </c>
      <c r="E13" s="12">
        <f>D13-C13</f>
        <v>-4</v>
      </c>
      <c r="F13" s="12">
        <f>D13/C13*100</f>
        <v>97.48427672955975</v>
      </c>
      <c r="L13" s="70">
        <v>468</v>
      </c>
      <c r="M13" s="99"/>
    </row>
    <row r="14" spans="1:13" ht="15" customHeight="1" hidden="1">
      <c r="A14" s="73" t="s">
        <v>163</v>
      </c>
      <c r="B14" s="74" t="s">
        <v>112</v>
      </c>
      <c r="C14" s="28"/>
      <c r="D14" s="28"/>
      <c r="E14" s="12"/>
      <c r="F14" s="12"/>
      <c r="L14" s="70"/>
      <c r="M14" s="99"/>
    </row>
    <row r="15" spans="1:13" ht="18" customHeight="1">
      <c r="A15" s="73" t="s">
        <v>92</v>
      </c>
      <c r="B15" s="74" t="s">
        <v>112</v>
      </c>
      <c r="C15" s="28">
        <v>311</v>
      </c>
      <c r="D15" s="28">
        <v>327</v>
      </c>
      <c r="E15" s="12">
        <f>D15-C15</f>
        <v>16</v>
      </c>
      <c r="F15" s="12">
        <f>D15/C15*100</f>
        <v>105.14469453376205</v>
      </c>
      <c r="L15" s="70">
        <v>441</v>
      </c>
      <c r="M15" s="99"/>
    </row>
    <row r="16" spans="1:13" ht="25.5" customHeight="1" hidden="1">
      <c r="A16" s="73" t="s">
        <v>163</v>
      </c>
      <c r="B16" s="74" t="s">
        <v>112</v>
      </c>
      <c r="C16" s="123"/>
      <c r="D16" s="123"/>
      <c r="E16" s="105"/>
      <c r="F16" s="112"/>
      <c r="L16" s="70"/>
      <c r="M16" s="99"/>
    </row>
    <row r="17" spans="1:13" ht="25.5" customHeight="1">
      <c r="A17" s="75" t="s">
        <v>181</v>
      </c>
      <c r="B17" s="195" t="s">
        <v>196</v>
      </c>
      <c r="C17" s="152">
        <v>0</v>
      </c>
      <c r="D17" s="152">
        <v>31256.2</v>
      </c>
      <c r="E17" s="4">
        <f>D17-C17</f>
        <v>31256.2</v>
      </c>
      <c r="F17" s="12">
        <v>312.5</v>
      </c>
      <c r="L17" s="99"/>
      <c r="M17" s="99"/>
    </row>
    <row r="18" spans="1:13" ht="25.5" customHeight="1" hidden="1">
      <c r="A18" s="77" t="s">
        <v>93</v>
      </c>
      <c r="B18" s="74" t="s">
        <v>7</v>
      </c>
      <c r="C18" s="118"/>
      <c r="D18" s="118"/>
      <c r="E18" s="38">
        <f>D18-C18</f>
        <v>0</v>
      </c>
      <c r="F18" s="38"/>
      <c r="L18" s="99"/>
      <c r="M18" s="99"/>
    </row>
    <row r="19" spans="1:13" ht="25.5" customHeight="1" hidden="1">
      <c r="A19" s="78" t="s">
        <v>94</v>
      </c>
      <c r="B19" s="79" t="s">
        <v>137</v>
      </c>
      <c r="C19" s="119"/>
      <c r="D19" s="119"/>
      <c r="E19" s="39">
        <f>D19-C19</f>
        <v>0</v>
      </c>
      <c r="F19" s="39"/>
      <c r="L19" s="99"/>
      <c r="M19" s="99"/>
    </row>
    <row r="20" spans="1:13" ht="15.75" customHeight="1" hidden="1">
      <c r="A20" s="236" t="s">
        <v>182</v>
      </c>
      <c r="B20" s="227" t="s">
        <v>102</v>
      </c>
      <c r="C20" s="229">
        <v>688.4</v>
      </c>
      <c r="D20" s="229">
        <v>1221.9</v>
      </c>
      <c r="E20" s="231">
        <v>688.4</v>
      </c>
      <c r="F20" s="231">
        <f>D20/C20*100</f>
        <v>177.49854735618828</v>
      </c>
      <c r="L20" s="99"/>
      <c r="M20" s="99"/>
    </row>
    <row r="21" spans="1:13" ht="18.75" customHeight="1">
      <c r="A21" s="237"/>
      <c r="B21" s="228"/>
      <c r="C21" s="230"/>
      <c r="D21" s="230"/>
      <c r="E21" s="232"/>
      <c r="F21" s="232"/>
      <c r="L21" s="99"/>
      <c r="M21" s="99"/>
    </row>
    <row r="22" spans="1:13" ht="25.5" customHeight="1" hidden="1">
      <c r="A22" s="76" t="s">
        <v>95</v>
      </c>
      <c r="B22" s="70" t="s">
        <v>101</v>
      </c>
      <c r="C22" s="122"/>
      <c r="D22" s="122"/>
      <c r="E22" s="8">
        <f>D22-C22</f>
        <v>0</v>
      </c>
      <c r="F22" s="11"/>
      <c r="L22" s="99"/>
      <c r="M22" s="99"/>
    </row>
    <row r="23" spans="1:13" ht="25.5" customHeight="1" hidden="1">
      <c r="A23" s="76" t="s">
        <v>96</v>
      </c>
      <c r="B23" s="70" t="s">
        <v>101</v>
      </c>
      <c r="C23" s="122"/>
      <c r="D23" s="122"/>
      <c r="E23" s="8">
        <f>D23-C23</f>
        <v>0</v>
      </c>
      <c r="F23" s="11"/>
      <c r="L23" s="99"/>
      <c r="M23" s="99"/>
    </row>
    <row r="24" spans="1:13" ht="25.5" customHeight="1" hidden="1">
      <c r="A24" s="76" t="s">
        <v>97</v>
      </c>
      <c r="B24" s="70" t="s">
        <v>101</v>
      </c>
      <c r="C24" s="122"/>
      <c r="D24" s="122"/>
      <c r="E24" s="8">
        <f>D24-C24</f>
        <v>0</v>
      </c>
      <c r="F24" s="11"/>
      <c r="L24" s="99"/>
      <c r="M24" s="99"/>
    </row>
    <row r="25" spans="1:13" ht="25.5" customHeight="1" hidden="1">
      <c r="A25" s="80" t="s">
        <v>99</v>
      </c>
      <c r="B25" s="70"/>
      <c r="C25" s="31"/>
      <c r="D25" s="31"/>
      <c r="E25" s="18"/>
      <c r="F25" s="8"/>
      <c r="L25" s="99"/>
      <c r="M25" s="99"/>
    </row>
    <row r="26" spans="1:13" ht="25.5" customHeight="1" hidden="1">
      <c r="A26" s="82" t="s">
        <v>95</v>
      </c>
      <c r="B26" s="83" t="s">
        <v>101</v>
      </c>
      <c r="C26" s="40">
        <v>0</v>
      </c>
      <c r="D26" s="40">
        <v>0</v>
      </c>
      <c r="E26" s="41">
        <f>D26-C26</f>
        <v>0</v>
      </c>
      <c r="F26" s="42"/>
      <c r="L26" s="99"/>
      <c r="M26" s="99"/>
    </row>
    <row r="27" spans="1:13" ht="25.5" customHeight="1" hidden="1">
      <c r="A27" s="84" t="s">
        <v>96</v>
      </c>
      <c r="B27" s="70" t="s">
        <v>101</v>
      </c>
      <c r="C27" s="28">
        <v>0</v>
      </c>
      <c r="D27" s="28">
        <v>0</v>
      </c>
      <c r="E27" s="18">
        <f>D27-C27</f>
        <v>0</v>
      </c>
      <c r="F27" s="8"/>
      <c r="L27" s="99"/>
      <c r="M27" s="99"/>
    </row>
    <row r="28" spans="1:13" ht="25.5" customHeight="1" hidden="1">
      <c r="A28" s="84" t="s">
        <v>97</v>
      </c>
      <c r="B28" s="70" t="s">
        <v>101</v>
      </c>
      <c r="C28" s="28">
        <v>0</v>
      </c>
      <c r="D28" s="28">
        <v>0</v>
      </c>
      <c r="E28" s="18">
        <f>D28-C28</f>
        <v>0</v>
      </c>
      <c r="F28" s="8"/>
      <c r="L28" s="99"/>
      <c r="M28" s="99"/>
    </row>
    <row r="29" spans="1:13" ht="25.5" customHeight="1" hidden="1">
      <c r="A29" s="85" t="s">
        <v>98</v>
      </c>
      <c r="B29" s="86" t="s">
        <v>102</v>
      </c>
      <c r="C29" s="46">
        <v>0</v>
      </c>
      <c r="D29" s="46">
        <v>0</v>
      </c>
      <c r="E29" s="43">
        <f>D29-C29</f>
        <v>0</v>
      </c>
      <c r="F29" s="44"/>
      <c r="L29" s="99"/>
      <c r="M29" s="99"/>
    </row>
    <row r="30" spans="1:13" ht="25.5" customHeight="1" hidden="1">
      <c r="A30" s="80" t="s">
        <v>100</v>
      </c>
      <c r="B30" s="70"/>
      <c r="C30" s="28"/>
      <c r="D30" s="28"/>
      <c r="E30" s="18"/>
      <c r="F30" s="8"/>
      <c r="L30" s="99"/>
      <c r="M30" s="99"/>
    </row>
    <row r="31" spans="1:13" ht="25.5" customHeight="1" hidden="1">
      <c r="A31" s="76" t="s">
        <v>95</v>
      </c>
      <c r="B31" s="70" t="s">
        <v>101</v>
      </c>
      <c r="C31" s="28">
        <v>0</v>
      </c>
      <c r="D31" s="28">
        <v>0</v>
      </c>
      <c r="E31" s="18">
        <f>D31-C31</f>
        <v>0</v>
      </c>
      <c r="F31" s="8"/>
      <c r="L31" s="99"/>
      <c r="M31" s="99"/>
    </row>
    <row r="32" spans="1:13" ht="25.5" customHeight="1" hidden="1">
      <c r="A32" s="76" t="s">
        <v>96</v>
      </c>
      <c r="B32" s="70" t="s">
        <v>101</v>
      </c>
      <c r="C32" s="28">
        <v>0</v>
      </c>
      <c r="D32" s="28">
        <v>0</v>
      </c>
      <c r="E32" s="18">
        <f>D32-C32</f>
        <v>0</v>
      </c>
      <c r="F32" s="8"/>
      <c r="L32" s="99"/>
      <c r="M32" s="99"/>
    </row>
    <row r="33" spans="1:13" ht="25.5" customHeight="1" hidden="1">
      <c r="A33" s="76" t="s">
        <v>97</v>
      </c>
      <c r="B33" s="70" t="s">
        <v>101</v>
      </c>
      <c r="C33" s="28">
        <v>0</v>
      </c>
      <c r="D33" s="28">
        <v>0</v>
      </c>
      <c r="E33" s="18">
        <f>D33-C33</f>
        <v>0</v>
      </c>
      <c r="F33" s="8"/>
      <c r="L33" s="99"/>
      <c r="M33" s="99"/>
    </row>
    <row r="34" spans="1:13" ht="25.5" customHeight="1" hidden="1">
      <c r="A34" s="76" t="s">
        <v>98</v>
      </c>
      <c r="B34" s="70" t="s">
        <v>102</v>
      </c>
      <c r="C34" s="28">
        <v>0</v>
      </c>
      <c r="D34" s="28">
        <v>0</v>
      </c>
      <c r="E34" s="18">
        <f>D34-C34</f>
        <v>0</v>
      </c>
      <c r="F34" s="8"/>
      <c r="L34" s="99"/>
      <c r="M34" s="99"/>
    </row>
    <row r="35" spans="1:13" ht="25.5" customHeight="1" hidden="1">
      <c r="A35" s="30" t="s">
        <v>103</v>
      </c>
      <c r="B35" s="70" t="s">
        <v>101</v>
      </c>
      <c r="C35" s="28">
        <v>0</v>
      </c>
      <c r="D35" s="28">
        <v>0</v>
      </c>
      <c r="E35" s="18">
        <f>D35-C35</f>
        <v>0</v>
      </c>
      <c r="F35" s="8"/>
      <c r="L35" s="99"/>
      <c r="M35" s="99"/>
    </row>
    <row r="36" spans="1:13" ht="25.5" customHeight="1" hidden="1">
      <c r="A36" s="77"/>
      <c r="B36" s="74"/>
      <c r="C36" s="13"/>
      <c r="D36" s="13"/>
      <c r="E36" s="45"/>
      <c r="F36" s="45"/>
      <c r="L36" s="99"/>
      <c r="M36" s="99"/>
    </row>
    <row r="37" spans="1:13" ht="25.5" customHeight="1" hidden="1">
      <c r="A37" s="87"/>
      <c r="B37" s="88"/>
      <c r="C37" s="10"/>
      <c r="D37" s="10"/>
      <c r="E37" s="10"/>
      <c r="F37" s="10"/>
      <c r="L37" s="99"/>
      <c r="M37" s="99"/>
    </row>
    <row r="38" spans="1:13" ht="25.5" customHeight="1" hidden="1">
      <c r="A38" s="73"/>
      <c r="B38" s="89"/>
      <c r="C38" s="9"/>
      <c r="D38" s="9"/>
      <c r="E38" s="9"/>
      <c r="F38" s="14"/>
      <c r="L38" s="99"/>
      <c r="M38" s="99"/>
    </row>
    <row r="39" spans="1:13" ht="18.75" customHeight="1">
      <c r="A39" s="90" t="s">
        <v>9</v>
      </c>
      <c r="B39" s="3"/>
      <c r="C39" s="15"/>
      <c r="D39" s="15"/>
      <c r="E39" s="16"/>
      <c r="F39" s="17"/>
      <c r="L39" s="99"/>
      <c r="M39" s="99"/>
    </row>
    <row r="40" spans="1:13" ht="17.25" customHeight="1">
      <c r="A40" s="26" t="s">
        <v>155</v>
      </c>
      <c r="B40" s="91" t="s">
        <v>138</v>
      </c>
      <c r="C40" s="153">
        <v>10.3</v>
      </c>
      <c r="D40" s="153">
        <v>10.2</v>
      </c>
      <c r="E40" s="153">
        <f>D40-C40</f>
        <v>-0.10000000000000142</v>
      </c>
      <c r="F40" s="154">
        <f>D40/C40*100</f>
        <v>99.02912621359222</v>
      </c>
      <c r="G40" s="19"/>
      <c r="H40" s="20"/>
      <c r="I40" s="20"/>
      <c r="J40" s="19"/>
      <c r="L40" s="99"/>
      <c r="M40" s="99"/>
    </row>
    <row r="41" spans="1:13" ht="27" customHeight="1">
      <c r="A41" s="47" t="s">
        <v>136</v>
      </c>
      <c r="B41" s="52" t="s">
        <v>47</v>
      </c>
      <c r="C41" s="155">
        <f>SUM(C43:C104)</f>
        <v>3177</v>
      </c>
      <c r="D41" s="155">
        <f>SUM(D43:D104)</f>
        <v>3045</v>
      </c>
      <c r="E41" s="155">
        <f>D41-C41</f>
        <v>-132</v>
      </c>
      <c r="F41" s="156">
        <f>D41/C41*100</f>
        <v>95.84513692162417</v>
      </c>
      <c r="G41" s="21"/>
      <c r="H41" s="21"/>
      <c r="I41" s="21"/>
      <c r="J41" s="21"/>
      <c r="L41" s="99"/>
      <c r="M41" s="99"/>
    </row>
    <row r="42" spans="1:13" ht="16.5" customHeight="1">
      <c r="A42" s="92" t="s">
        <v>6</v>
      </c>
      <c r="B42" s="51"/>
      <c r="C42" s="157"/>
      <c r="D42" s="157"/>
      <c r="E42" s="157"/>
      <c r="F42" s="158"/>
      <c r="G42" s="19"/>
      <c r="H42" s="19"/>
      <c r="I42" s="19"/>
      <c r="J42" s="19"/>
      <c r="L42" s="99"/>
      <c r="M42" s="99"/>
    </row>
    <row r="43" spans="1:13" ht="16.5" customHeight="1">
      <c r="A43" s="48" t="s">
        <v>70</v>
      </c>
      <c r="B43" s="51" t="s">
        <v>47</v>
      </c>
      <c r="C43" s="49">
        <v>53</v>
      </c>
      <c r="D43" s="49">
        <v>54</v>
      </c>
      <c r="E43" s="49">
        <f aca="true" t="shared" si="0" ref="E43:E94">D43-C43</f>
        <v>1</v>
      </c>
      <c r="F43" s="159">
        <f aca="true" t="shared" si="1" ref="F43:F94">D43/C43*100</f>
        <v>101.88679245283019</v>
      </c>
      <c r="G43" s="19"/>
      <c r="H43" s="19"/>
      <c r="I43" s="19"/>
      <c r="J43" s="19"/>
      <c r="L43" s="99"/>
      <c r="M43" s="99"/>
    </row>
    <row r="44" spans="1:13" ht="16.5" customHeight="1">
      <c r="A44" s="48" t="s">
        <v>69</v>
      </c>
      <c r="B44" s="51" t="s">
        <v>47</v>
      </c>
      <c r="C44" s="49">
        <v>87</v>
      </c>
      <c r="D44" s="49">
        <v>84</v>
      </c>
      <c r="E44" s="49">
        <f t="shared" si="0"/>
        <v>-3</v>
      </c>
      <c r="F44" s="159">
        <f t="shared" si="1"/>
        <v>96.55172413793103</v>
      </c>
      <c r="G44" s="19"/>
      <c r="H44" s="19"/>
      <c r="I44" s="19"/>
      <c r="J44" s="19"/>
      <c r="L44" s="99"/>
      <c r="M44" s="99"/>
    </row>
    <row r="45" spans="1:13" ht="16.5" customHeight="1">
      <c r="A45" s="48" t="s">
        <v>68</v>
      </c>
      <c r="B45" s="51" t="s">
        <v>47</v>
      </c>
      <c r="C45" s="49">
        <v>38</v>
      </c>
      <c r="D45" s="49">
        <v>38</v>
      </c>
      <c r="E45" s="49">
        <f t="shared" si="0"/>
        <v>0</v>
      </c>
      <c r="F45" s="159">
        <f t="shared" si="1"/>
        <v>100</v>
      </c>
      <c r="G45" s="19"/>
      <c r="H45" s="19"/>
      <c r="I45" s="19"/>
      <c r="J45" s="19"/>
      <c r="L45" s="99"/>
      <c r="M45" s="99"/>
    </row>
    <row r="46" spans="1:13" s="210" customFormat="1" ht="16.5" customHeight="1">
      <c r="A46" s="205" t="s">
        <v>71</v>
      </c>
      <c r="B46" s="206" t="s">
        <v>47</v>
      </c>
      <c r="C46" s="206">
        <v>66</v>
      </c>
      <c r="D46" s="206">
        <v>66</v>
      </c>
      <c r="E46" s="206">
        <f t="shared" si="0"/>
        <v>0</v>
      </c>
      <c r="F46" s="208">
        <f t="shared" si="1"/>
        <v>100</v>
      </c>
      <c r="G46" s="212"/>
      <c r="H46" s="212"/>
      <c r="I46" s="212"/>
      <c r="J46" s="212"/>
      <c r="L46" s="211"/>
      <c r="M46" s="211"/>
    </row>
    <row r="47" spans="1:13" s="210" customFormat="1" ht="16.5" customHeight="1">
      <c r="A47" s="205" t="s">
        <v>52</v>
      </c>
      <c r="B47" s="206" t="s">
        <v>47</v>
      </c>
      <c r="C47" s="206">
        <v>61</v>
      </c>
      <c r="D47" s="206">
        <v>52</v>
      </c>
      <c r="E47" s="206">
        <f t="shared" si="0"/>
        <v>-9</v>
      </c>
      <c r="F47" s="208">
        <f t="shared" si="1"/>
        <v>85.24590163934425</v>
      </c>
      <c r="G47" s="212"/>
      <c r="H47" s="212"/>
      <c r="I47" s="212"/>
      <c r="J47" s="212"/>
      <c r="L47" s="211"/>
      <c r="M47" s="211"/>
    </row>
    <row r="48" spans="1:13" ht="16.5" customHeight="1">
      <c r="A48" s="48" t="s">
        <v>72</v>
      </c>
      <c r="B48" s="51" t="s">
        <v>47</v>
      </c>
      <c r="C48" s="160">
        <v>35</v>
      </c>
      <c r="D48" s="160">
        <v>34</v>
      </c>
      <c r="E48" s="49">
        <f t="shared" si="0"/>
        <v>-1</v>
      </c>
      <c r="F48" s="159">
        <f t="shared" si="1"/>
        <v>97.14285714285714</v>
      </c>
      <c r="G48" s="19"/>
      <c r="H48" s="19"/>
      <c r="I48" s="19"/>
      <c r="J48" s="19"/>
      <c r="L48" s="99"/>
      <c r="M48" s="99"/>
    </row>
    <row r="49" spans="1:13" ht="16.5" customHeight="1">
      <c r="A49" s="50" t="s">
        <v>67</v>
      </c>
      <c r="B49" s="49" t="s">
        <v>47</v>
      </c>
      <c r="C49" s="160">
        <v>12</v>
      </c>
      <c r="D49" s="160">
        <v>12</v>
      </c>
      <c r="E49" s="49">
        <f t="shared" si="0"/>
        <v>0</v>
      </c>
      <c r="F49" s="159">
        <f t="shared" si="1"/>
        <v>100</v>
      </c>
      <c r="G49" s="24"/>
      <c r="H49" s="25"/>
      <c r="I49" s="25"/>
      <c r="J49" s="24"/>
      <c r="L49" s="99"/>
      <c r="M49" s="99"/>
    </row>
    <row r="50" spans="1:13" ht="16.5" customHeight="1">
      <c r="A50" s="48" t="s">
        <v>39</v>
      </c>
      <c r="B50" s="51" t="s">
        <v>47</v>
      </c>
      <c r="C50" s="49">
        <v>4</v>
      </c>
      <c r="D50" s="49">
        <v>4</v>
      </c>
      <c r="E50" s="49">
        <f t="shared" si="0"/>
        <v>0</v>
      </c>
      <c r="F50" s="159">
        <f t="shared" si="1"/>
        <v>100</v>
      </c>
      <c r="G50" s="19"/>
      <c r="H50" s="19"/>
      <c r="I50" s="22"/>
      <c r="J50" s="22"/>
      <c r="L50" s="99"/>
      <c r="M50" s="99"/>
    </row>
    <row r="51" spans="1:13" ht="16.5" customHeight="1">
      <c r="A51" s="48" t="s">
        <v>54</v>
      </c>
      <c r="B51" s="51" t="s">
        <v>47</v>
      </c>
      <c r="C51" s="49">
        <v>5</v>
      </c>
      <c r="D51" s="49">
        <v>5</v>
      </c>
      <c r="E51" s="49">
        <f t="shared" si="0"/>
        <v>0</v>
      </c>
      <c r="F51" s="159">
        <f t="shared" si="1"/>
        <v>100</v>
      </c>
      <c r="G51" s="19"/>
      <c r="H51" s="19"/>
      <c r="I51" s="19"/>
      <c r="J51" s="19"/>
      <c r="L51" s="99"/>
      <c r="M51" s="99"/>
    </row>
    <row r="52" spans="1:13" ht="16.5" customHeight="1">
      <c r="A52" s="48" t="s">
        <v>31</v>
      </c>
      <c r="B52" s="51" t="s">
        <v>47</v>
      </c>
      <c r="C52" s="160">
        <v>47</v>
      </c>
      <c r="D52" s="160">
        <v>37</v>
      </c>
      <c r="E52" s="49">
        <f t="shared" si="0"/>
        <v>-10</v>
      </c>
      <c r="F52" s="159">
        <f t="shared" si="1"/>
        <v>78.72340425531915</v>
      </c>
      <c r="G52" s="19"/>
      <c r="H52" s="19"/>
      <c r="I52" s="19"/>
      <c r="J52" s="19"/>
      <c r="L52" s="99"/>
      <c r="M52" s="99"/>
    </row>
    <row r="53" spans="1:13" ht="16.5" customHeight="1">
      <c r="A53" s="48" t="s">
        <v>49</v>
      </c>
      <c r="B53" s="51" t="s">
        <v>47</v>
      </c>
      <c r="C53" s="49">
        <v>17</v>
      </c>
      <c r="D53" s="49">
        <v>17</v>
      </c>
      <c r="E53" s="51">
        <f t="shared" si="0"/>
        <v>0</v>
      </c>
      <c r="F53" s="161">
        <f t="shared" si="1"/>
        <v>100</v>
      </c>
      <c r="G53" s="22"/>
      <c r="H53" s="22"/>
      <c r="I53" s="22"/>
      <c r="J53" s="22"/>
      <c r="L53" s="99"/>
      <c r="M53" s="99"/>
    </row>
    <row r="54" spans="1:13" s="210" customFormat="1" ht="15.75" customHeight="1">
      <c r="A54" s="205" t="s">
        <v>75</v>
      </c>
      <c r="B54" s="206" t="s">
        <v>47</v>
      </c>
      <c r="C54" s="207">
        <v>49</v>
      </c>
      <c r="D54" s="207">
        <v>48</v>
      </c>
      <c r="E54" s="206">
        <f t="shared" si="0"/>
        <v>-1</v>
      </c>
      <c r="F54" s="208">
        <f t="shared" si="1"/>
        <v>97.95918367346938</v>
      </c>
      <c r="G54" s="212"/>
      <c r="H54" s="209"/>
      <c r="I54" s="212"/>
      <c r="J54" s="212"/>
      <c r="L54" s="205"/>
      <c r="M54" s="211"/>
    </row>
    <row r="55" spans="1:13" s="210" customFormat="1" ht="16.5" customHeight="1">
      <c r="A55" s="205" t="s">
        <v>30</v>
      </c>
      <c r="B55" s="206" t="s">
        <v>47</v>
      </c>
      <c r="C55" s="207">
        <v>30</v>
      </c>
      <c r="D55" s="207">
        <v>30</v>
      </c>
      <c r="E55" s="206">
        <f t="shared" si="0"/>
        <v>0</v>
      </c>
      <c r="F55" s="208">
        <f t="shared" si="1"/>
        <v>100</v>
      </c>
      <c r="G55" s="209"/>
      <c r="H55" s="209"/>
      <c r="I55" s="209"/>
      <c r="J55" s="209"/>
      <c r="L55" s="211"/>
      <c r="M55" s="211"/>
    </row>
    <row r="56" spans="1:13" ht="16.5" customHeight="1">
      <c r="A56" s="50" t="s">
        <v>76</v>
      </c>
      <c r="B56" s="49" t="s">
        <v>47</v>
      </c>
      <c r="C56" s="160">
        <v>41</v>
      </c>
      <c r="D56" s="160">
        <v>33</v>
      </c>
      <c r="E56" s="49">
        <f t="shared" si="0"/>
        <v>-8</v>
      </c>
      <c r="F56" s="159">
        <f t="shared" si="1"/>
        <v>80.48780487804879</v>
      </c>
      <c r="G56" s="19"/>
      <c r="H56" s="19"/>
      <c r="I56" s="19"/>
      <c r="J56" s="19"/>
      <c r="L56" s="99"/>
      <c r="M56" s="99"/>
    </row>
    <row r="57" spans="1:13" ht="16.5" customHeight="1">
      <c r="A57" s="50" t="s">
        <v>77</v>
      </c>
      <c r="B57" s="49" t="s">
        <v>47</v>
      </c>
      <c r="C57" s="160">
        <v>1</v>
      </c>
      <c r="D57" s="160">
        <v>1</v>
      </c>
      <c r="E57" s="49">
        <f t="shared" si="0"/>
        <v>0</v>
      </c>
      <c r="F57" s="159">
        <f t="shared" si="1"/>
        <v>100</v>
      </c>
      <c r="G57" s="19"/>
      <c r="H57" s="19"/>
      <c r="I57" s="19"/>
      <c r="J57" s="19"/>
      <c r="L57" s="99"/>
      <c r="M57" s="99"/>
    </row>
    <row r="58" spans="1:13" ht="16.5" customHeight="1">
      <c r="A58" s="48" t="s">
        <v>25</v>
      </c>
      <c r="B58" s="51" t="s">
        <v>47</v>
      </c>
      <c r="C58" s="49">
        <v>7</v>
      </c>
      <c r="D58" s="49">
        <v>7</v>
      </c>
      <c r="E58" s="51">
        <f t="shared" si="0"/>
        <v>0</v>
      </c>
      <c r="F58" s="161">
        <f t="shared" si="1"/>
        <v>100</v>
      </c>
      <c r="G58" s="19"/>
      <c r="H58" s="19"/>
      <c r="I58" s="19"/>
      <c r="J58" s="19"/>
      <c r="L58" s="99"/>
      <c r="M58" s="99"/>
    </row>
    <row r="59" spans="1:13" s="210" customFormat="1" ht="19.5" customHeight="1">
      <c r="A59" s="205" t="s">
        <v>73</v>
      </c>
      <c r="B59" s="206" t="s">
        <v>47</v>
      </c>
      <c r="C59" s="206">
        <v>444</v>
      </c>
      <c r="D59" s="206">
        <v>433</v>
      </c>
      <c r="E59" s="206">
        <f t="shared" si="0"/>
        <v>-11</v>
      </c>
      <c r="F59" s="208">
        <f t="shared" si="1"/>
        <v>97.52252252252252</v>
      </c>
      <c r="G59" s="212"/>
      <c r="H59" s="212"/>
      <c r="I59" s="212"/>
      <c r="J59" s="212"/>
      <c r="L59" s="205"/>
      <c r="M59" s="211"/>
    </row>
    <row r="60" spans="1:13" ht="16.5" customHeight="1">
      <c r="A60" s="50" t="s">
        <v>74</v>
      </c>
      <c r="B60" s="49" t="s">
        <v>47</v>
      </c>
      <c r="C60" s="49">
        <v>100</v>
      </c>
      <c r="D60" s="49">
        <v>100</v>
      </c>
      <c r="E60" s="49">
        <f t="shared" si="0"/>
        <v>0</v>
      </c>
      <c r="F60" s="159">
        <f t="shared" si="1"/>
        <v>100</v>
      </c>
      <c r="G60" s="19"/>
      <c r="H60" s="19"/>
      <c r="I60" s="19"/>
      <c r="J60" s="19"/>
      <c r="L60" s="99"/>
      <c r="M60" s="99"/>
    </row>
    <row r="61" spans="1:13" s="210" customFormat="1" ht="16.5" customHeight="1">
      <c r="A61" s="205" t="s">
        <v>89</v>
      </c>
      <c r="B61" s="206" t="s">
        <v>47</v>
      </c>
      <c r="C61" s="206">
        <v>20</v>
      </c>
      <c r="D61" s="206">
        <v>21</v>
      </c>
      <c r="E61" s="206">
        <f t="shared" si="0"/>
        <v>1</v>
      </c>
      <c r="F61" s="208">
        <f t="shared" si="1"/>
        <v>105</v>
      </c>
      <c r="G61" s="212"/>
      <c r="H61" s="212"/>
      <c r="I61" s="212"/>
      <c r="J61" s="212"/>
      <c r="L61" s="211"/>
      <c r="M61" s="211"/>
    </row>
    <row r="62" spans="1:13" ht="16.5" customHeight="1">
      <c r="A62" s="50" t="s">
        <v>79</v>
      </c>
      <c r="B62" s="49" t="s">
        <v>47</v>
      </c>
      <c r="C62" s="49">
        <v>43</v>
      </c>
      <c r="D62" s="49">
        <v>44</v>
      </c>
      <c r="E62" s="49">
        <f t="shared" si="0"/>
        <v>1</v>
      </c>
      <c r="F62" s="159">
        <f t="shared" si="1"/>
        <v>102.32558139534885</v>
      </c>
      <c r="G62" s="19"/>
      <c r="H62" s="19"/>
      <c r="I62" s="19"/>
      <c r="J62" s="19"/>
      <c r="L62" s="99"/>
      <c r="M62" s="99"/>
    </row>
    <row r="63" spans="1:13" ht="16.5" customHeight="1">
      <c r="A63" s="50" t="s">
        <v>86</v>
      </c>
      <c r="B63" s="49" t="s">
        <v>47</v>
      </c>
      <c r="C63" s="49">
        <v>64</v>
      </c>
      <c r="D63" s="49">
        <v>59</v>
      </c>
      <c r="E63" s="49">
        <f t="shared" si="0"/>
        <v>-5</v>
      </c>
      <c r="F63" s="159">
        <f t="shared" si="1"/>
        <v>92.1875</v>
      </c>
      <c r="G63" s="19"/>
      <c r="H63" s="19"/>
      <c r="I63" s="19"/>
      <c r="J63" s="19"/>
      <c r="L63" s="99"/>
      <c r="M63" s="99"/>
    </row>
    <row r="64" spans="1:13" ht="16.5" customHeight="1">
      <c r="A64" s="50" t="s">
        <v>21</v>
      </c>
      <c r="B64" s="49" t="s">
        <v>47</v>
      </c>
      <c r="C64" s="49">
        <v>18</v>
      </c>
      <c r="D64" s="49">
        <v>18</v>
      </c>
      <c r="E64" s="49">
        <f t="shared" si="0"/>
        <v>0</v>
      </c>
      <c r="F64" s="159">
        <f t="shared" si="1"/>
        <v>100</v>
      </c>
      <c r="G64" s="22"/>
      <c r="H64" s="22"/>
      <c r="I64" s="22"/>
      <c r="J64" s="22"/>
      <c r="L64" s="99"/>
      <c r="M64" s="99"/>
    </row>
    <row r="65" spans="1:13" s="210" customFormat="1" ht="16.5" customHeight="1">
      <c r="A65" s="205" t="s">
        <v>22</v>
      </c>
      <c r="B65" s="206" t="s">
        <v>47</v>
      </c>
      <c r="C65" s="206">
        <v>37</v>
      </c>
      <c r="D65" s="206">
        <v>39</v>
      </c>
      <c r="E65" s="206">
        <f t="shared" si="0"/>
        <v>2</v>
      </c>
      <c r="F65" s="208">
        <f t="shared" si="1"/>
        <v>105.40540540540539</v>
      </c>
      <c r="G65" s="212"/>
      <c r="H65" s="212"/>
      <c r="I65" s="212"/>
      <c r="J65" s="212"/>
      <c r="L65" s="211"/>
      <c r="M65" s="211"/>
    </row>
    <row r="66" spans="1:13" ht="16.5" customHeight="1">
      <c r="A66" s="50" t="s">
        <v>26</v>
      </c>
      <c r="B66" s="49" t="s">
        <v>47</v>
      </c>
      <c r="C66" s="49">
        <v>12</v>
      </c>
      <c r="D66" s="49">
        <v>13</v>
      </c>
      <c r="E66" s="49">
        <f t="shared" si="0"/>
        <v>1</v>
      </c>
      <c r="F66" s="159">
        <f t="shared" si="1"/>
        <v>108.33333333333333</v>
      </c>
      <c r="G66" s="19"/>
      <c r="H66" s="19"/>
      <c r="I66" s="19"/>
      <c r="J66" s="19"/>
      <c r="L66" s="99"/>
      <c r="M66" s="99"/>
    </row>
    <row r="67" spans="1:13" ht="16.5" customHeight="1">
      <c r="A67" s="50" t="s">
        <v>28</v>
      </c>
      <c r="B67" s="49" t="s">
        <v>47</v>
      </c>
      <c r="C67" s="160">
        <v>23</v>
      </c>
      <c r="D67" s="160">
        <v>24</v>
      </c>
      <c r="E67" s="49">
        <f t="shared" si="0"/>
        <v>1</v>
      </c>
      <c r="F67" s="159">
        <f t="shared" si="1"/>
        <v>104.34782608695652</v>
      </c>
      <c r="G67" s="22"/>
      <c r="H67" s="22"/>
      <c r="I67" s="22"/>
      <c r="J67" s="22"/>
      <c r="L67" s="99"/>
      <c r="M67" s="99"/>
    </row>
    <row r="68" spans="1:13" s="210" customFormat="1" ht="16.5" customHeight="1">
      <c r="A68" s="205" t="s">
        <v>27</v>
      </c>
      <c r="B68" s="206" t="s">
        <v>47</v>
      </c>
      <c r="C68" s="207">
        <v>28</v>
      </c>
      <c r="D68" s="207">
        <v>27</v>
      </c>
      <c r="E68" s="206">
        <f t="shared" si="0"/>
        <v>-1</v>
      </c>
      <c r="F68" s="208">
        <f t="shared" si="1"/>
        <v>96.42857142857143</v>
      </c>
      <c r="G68" s="209"/>
      <c r="H68" s="209"/>
      <c r="I68" s="209"/>
      <c r="J68" s="209"/>
      <c r="L68" s="211"/>
      <c r="M68" s="211"/>
    </row>
    <row r="69" spans="1:13" s="210" customFormat="1" ht="15" customHeight="1">
      <c r="A69" s="205" t="s">
        <v>23</v>
      </c>
      <c r="B69" s="206" t="s">
        <v>47</v>
      </c>
      <c r="C69" s="206">
        <v>44</v>
      </c>
      <c r="D69" s="206">
        <v>43</v>
      </c>
      <c r="E69" s="206">
        <f t="shared" si="0"/>
        <v>-1</v>
      </c>
      <c r="F69" s="208">
        <f t="shared" si="1"/>
        <v>97.72727272727273</v>
      </c>
      <c r="G69" s="212"/>
      <c r="H69" s="212"/>
      <c r="I69" s="212"/>
      <c r="J69" s="212"/>
      <c r="L69" s="205"/>
      <c r="M69" s="211"/>
    </row>
    <row r="70" spans="1:13" ht="16.5" customHeight="1">
      <c r="A70" s="48" t="s">
        <v>198</v>
      </c>
      <c r="B70" s="51" t="s">
        <v>47</v>
      </c>
      <c r="C70" s="49">
        <v>11</v>
      </c>
      <c r="D70" s="51">
        <v>11</v>
      </c>
      <c r="E70" s="51">
        <f t="shared" si="0"/>
        <v>0</v>
      </c>
      <c r="F70" s="161">
        <f t="shared" si="1"/>
        <v>100</v>
      </c>
      <c r="G70" s="19"/>
      <c r="H70" s="19"/>
      <c r="I70" s="19"/>
      <c r="J70" s="19"/>
      <c r="L70" s="99"/>
      <c r="M70" s="99"/>
    </row>
    <row r="71" spans="1:13" s="210" customFormat="1" ht="16.5" customHeight="1">
      <c r="A71" s="205" t="s">
        <v>40</v>
      </c>
      <c r="B71" s="206" t="s">
        <v>47</v>
      </c>
      <c r="C71" s="206">
        <v>73</v>
      </c>
      <c r="D71" s="206">
        <v>70</v>
      </c>
      <c r="E71" s="206">
        <f t="shared" si="0"/>
        <v>-3</v>
      </c>
      <c r="F71" s="208">
        <f t="shared" si="1"/>
        <v>95.8904109589041</v>
      </c>
      <c r="G71" s="212"/>
      <c r="H71" s="212"/>
      <c r="I71" s="209"/>
      <c r="J71" s="209"/>
      <c r="L71" s="211"/>
      <c r="M71" s="211"/>
    </row>
    <row r="72" spans="1:13" ht="16.5" customHeight="1">
      <c r="A72" s="50" t="s">
        <v>81</v>
      </c>
      <c r="B72" s="49" t="s">
        <v>47</v>
      </c>
      <c r="C72" s="49">
        <v>57</v>
      </c>
      <c r="D72" s="49">
        <v>41</v>
      </c>
      <c r="E72" s="49">
        <f t="shared" si="0"/>
        <v>-16</v>
      </c>
      <c r="F72" s="159">
        <f t="shared" si="1"/>
        <v>71.9298245614035</v>
      </c>
      <c r="G72" s="24"/>
      <c r="H72" s="24"/>
      <c r="I72" s="25"/>
      <c r="J72" s="25"/>
      <c r="L72" s="99"/>
      <c r="M72" s="99"/>
    </row>
    <row r="73" spans="1:13" ht="16.5" customHeight="1">
      <c r="A73" s="50" t="s">
        <v>83</v>
      </c>
      <c r="B73" s="49" t="s">
        <v>47</v>
      </c>
      <c r="C73" s="49">
        <v>91</v>
      </c>
      <c r="D73" s="51">
        <v>27</v>
      </c>
      <c r="E73" s="49">
        <f t="shared" si="0"/>
        <v>-64</v>
      </c>
      <c r="F73" s="159">
        <f t="shared" si="1"/>
        <v>29.67032967032967</v>
      </c>
      <c r="G73" s="19" t="s">
        <v>199</v>
      </c>
      <c r="H73" s="19"/>
      <c r="I73" s="19"/>
      <c r="J73" s="19"/>
      <c r="L73" s="99"/>
      <c r="M73" s="99"/>
    </row>
    <row r="74" spans="1:13" ht="16.5" customHeight="1">
      <c r="A74" s="50" t="s">
        <v>24</v>
      </c>
      <c r="B74" s="49" t="s">
        <v>47</v>
      </c>
      <c r="C74" s="49">
        <v>31</v>
      </c>
      <c r="D74" s="49">
        <v>31</v>
      </c>
      <c r="E74" s="49">
        <f t="shared" si="0"/>
        <v>0</v>
      </c>
      <c r="F74" s="159">
        <f t="shared" si="1"/>
        <v>100</v>
      </c>
      <c r="G74" s="19"/>
      <c r="H74" s="19"/>
      <c r="I74" s="19"/>
      <c r="J74" s="19"/>
      <c r="L74" s="99"/>
      <c r="M74" s="99"/>
    </row>
    <row r="75" spans="1:13" ht="16.5" customHeight="1" hidden="1">
      <c r="A75" s="151" t="s">
        <v>41</v>
      </c>
      <c r="B75" s="49" t="s">
        <v>47</v>
      </c>
      <c r="C75" s="162"/>
      <c r="D75" s="162"/>
      <c r="E75" s="49">
        <f t="shared" si="0"/>
        <v>0</v>
      </c>
      <c r="F75" s="159" t="e">
        <f t="shared" si="1"/>
        <v>#DIV/0!</v>
      </c>
      <c r="G75" s="34" t="s">
        <v>162</v>
      </c>
      <c r="H75" s="19"/>
      <c r="I75" s="19"/>
      <c r="J75" s="19"/>
      <c r="L75" s="99"/>
      <c r="M75" s="99"/>
    </row>
    <row r="76" spans="1:13" ht="16.5" customHeight="1">
      <c r="A76" s="50" t="s">
        <v>51</v>
      </c>
      <c r="B76" s="49" t="s">
        <v>47</v>
      </c>
      <c r="C76" s="49">
        <v>350</v>
      </c>
      <c r="D76" s="49">
        <v>333</v>
      </c>
      <c r="E76" s="49">
        <f t="shared" si="0"/>
        <v>-17</v>
      </c>
      <c r="F76" s="159">
        <f t="shared" si="1"/>
        <v>95.14285714285714</v>
      </c>
      <c r="G76" s="24" t="s">
        <v>55</v>
      </c>
      <c r="H76" s="24"/>
      <c r="I76" s="25"/>
      <c r="J76" s="25"/>
      <c r="L76" s="99"/>
      <c r="M76" s="99"/>
    </row>
    <row r="77" spans="1:13" ht="16.5" customHeight="1" hidden="1">
      <c r="A77" s="50"/>
      <c r="B77" s="49" t="s">
        <v>47</v>
      </c>
      <c r="C77" s="163"/>
      <c r="D77" s="163"/>
      <c r="E77" s="49">
        <f t="shared" si="0"/>
        <v>0</v>
      </c>
      <c r="F77" s="159" t="e">
        <f t="shared" si="1"/>
        <v>#DIV/0!</v>
      </c>
      <c r="G77" s="19"/>
      <c r="H77" s="19"/>
      <c r="I77" s="19"/>
      <c r="J77" s="19"/>
      <c r="L77" s="99"/>
      <c r="M77" s="99"/>
    </row>
    <row r="78" spans="1:13" ht="18" customHeight="1">
      <c r="A78" s="50" t="s">
        <v>82</v>
      </c>
      <c r="B78" s="49" t="s">
        <v>47</v>
      </c>
      <c r="C78" s="49">
        <v>6</v>
      </c>
      <c r="D78" s="49">
        <v>2</v>
      </c>
      <c r="E78" s="49">
        <f t="shared" si="0"/>
        <v>-4</v>
      </c>
      <c r="F78" s="159">
        <f t="shared" si="1"/>
        <v>33.33333333333333</v>
      </c>
      <c r="G78" s="24"/>
      <c r="H78" s="24"/>
      <c r="I78" s="25"/>
      <c r="J78" s="25"/>
      <c r="L78" s="55"/>
      <c r="M78" s="99"/>
    </row>
    <row r="79" spans="1:13" ht="15.75" customHeight="1">
      <c r="A79" s="48" t="s">
        <v>20</v>
      </c>
      <c r="B79" s="51" t="s">
        <v>47</v>
      </c>
      <c r="C79" s="49">
        <v>15</v>
      </c>
      <c r="D79" s="51">
        <v>14</v>
      </c>
      <c r="E79" s="51">
        <f t="shared" si="0"/>
        <v>-1</v>
      </c>
      <c r="F79" s="161">
        <f t="shared" si="1"/>
        <v>93.33333333333333</v>
      </c>
      <c r="G79" s="110"/>
      <c r="H79" s="19"/>
      <c r="I79" s="19"/>
      <c r="J79" s="19"/>
      <c r="L79" s="55"/>
      <c r="M79" s="99"/>
    </row>
    <row r="80" spans="1:13" ht="15.75" customHeight="1">
      <c r="A80" s="50" t="s">
        <v>66</v>
      </c>
      <c r="B80" s="49" t="s">
        <v>47</v>
      </c>
      <c r="C80" s="49">
        <v>3</v>
      </c>
      <c r="D80" s="49">
        <v>1</v>
      </c>
      <c r="E80" s="49">
        <f t="shared" si="0"/>
        <v>-2</v>
      </c>
      <c r="F80" s="159">
        <f t="shared" si="1"/>
        <v>33.33333333333333</v>
      </c>
      <c r="G80" s="24"/>
      <c r="H80" s="24"/>
      <c r="I80" s="24"/>
      <c r="J80" s="24"/>
      <c r="L80" s="55"/>
      <c r="M80" s="99"/>
    </row>
    <row r="81" spans="1:13" ht="15.75" customHeight="1" hidden="1">
      <c r="A81" s="48" t="s">
        <v>33</v>
      </c>
      <c r="B81" s="51" t="s">
        <v>47</v>
      </c>
      <c r="C81" s="163"/>
      <c r="D81" s="163"/>
      <c r="E81" s="51">
        <f t="shared" si="0"/>
        <v>0</v>
      </c>
      <c r="F81" s="161" t="e">
        <f t="shared" si="1"/>
        <v>#DIV/0!</v>
      </c>
      <c r="G81" s="19"/>
      <c r="H81" s="19"/>
      <c r="I81" s="19"/>
      <c r="J81" s="19"/>
      <c r="L81" s="55"/>
      <c r="M81" s="99"/>
    </row>
    <row r="82" spans="1:13" ht="16.5" customHeight="1">
      <c r="A82" s="50" t="s">
        <v>65</v>
      </c>
      <c r="B82" s="49" t="s">
        <v>47</v>
      </c>
      <c r="C82" s="49">
        <v>143</v>
      </c>
      <c r="D82" s="49">
        <v>126</v>
      </c>
      <c r="E82" s="49">
        <f t="shared" si="0"/>
        <v>-17</v>
      </c>
      <c r="F82" s="159">
        <f t="shared" si="1"/>
        <v>88.11188811188812</v>
      </c>
      <c r="G82" s="19"/>
      <c r="H82" s="22"/>
      <c r="I82" s="22"/>
      <c r="J82" s="22"/>
      <c r="L82" s="99"/>
      <c r="M82" s="99"/>
    </row>
    <row r="83" spans="1:13" ht="17.25" customHeight="1">
      <c r="A83" s="50" t="s">
        <v>18</v>
      </c>
      <c r="B83" s="49" t="s">
        <v>47</v>
      </c>
      <c r="C83" s="49">
        <v>115</v>
      </c>
      <c r="D83" s="49">
        <v>117</v>
      </c>
      <c r="E83" s="49">
        <f t="shared" si="0"/>
        <v>2</v>
      </c>
      <c r="F83" s="159">
        <f t="shared" si="1"/>
        <v>101.7391304347826</v>
      </c>
      <c r="G83" s="22"/>
      <c r="H83" s="22"/>
      <c r="I83" s="22"/>
      <c r="J83" s="22"/>
      <c r="L83" s="55"/>
      <c r="M83" s="99"/>
    </row>
    <row r="84" spans="1:13" ht="16.5" customHeight="1">
      <c r="A84" s="50" t="s">
        <v>50</v>
      </c>
      <c r="B84" s="49" t="s">
        <v>47</v>
      </c>
      <c r="C84" s="49">
        <v>88</v>
      </c>
      <c r="D84" s="49">
        <v>86</v>
      </c>
      <c r="E84" s="49">
        <f t="shared" si="0"/>
        <v>-2</v>
      </c>
      <c r="F84" s="159">
        <f t="shared" si="1"/>
        <v>97.72727272727273</v>
      </c>
      <c r="G84" s="22"/>
      <c r="H84" s="22"/>
      <c r="I84" s="22"/>
      <c r="J84" s="22"/>
      <c r="L84" s="99"/>
      <c r="M84" s="99"/>
    </row>
    <row r="85" spans="1:13" ht="16.5" customHeight="1">
      <c r="A85" s="50" t="s">
        <v>85</v>
      </c>
      <c r="B85" s="49" t="s">
        <v>47</v>
      </c>
      <c r="C85" s="49">
        <v>64</v>
      </c>
      <c r="D85" s="49">
        <v>60</v>
      </c>
      <c r="E85" s="49">
        <f t="shared" si="0"/>
        <v>-4</v>
      </c>
      <c r="F85" s="159">
        <f t="shared" si="1"/>
        <v>93.75</v>
      </c>
      <c r="G85" s="22"/>
      <c r="H85" s="22"/>
      <c r="I85" s="22"/>
      <c r="J85" s="22"/>
      <c r="L85" s="99"/>
      <c r="M85" s="99"/>
    </row>
    <row r="86" spans="1:13" ht="14.25" customHeight="1">
      <c r="A86" s="50" t="s">
        <v>19</v>
      </c>
      <c r="B86" s="49" t="s">
        <v>47</v>
      </c>
      <c r="C86" s="49">
        <v>25</v>
      </c>
      <c r="D86" s="49">
        <v>10</v>
      </c>
      <c r="E86" s="49">
        <f t="shared" si="0"/>
        <v>-15</v>
      </c>
      <c r="F86" s="159">
        <f t="shared" si="1"/>
        <v>40</v>
      </c>
      <c r="G86" s="111"/>
      <c r="H86" s="24"/>
      <c r="I86" s="25"/>
      <c r="J86" s="25"/>
      <c r="L86" s="55"/>
      <c r="M86" s="99"/>
    </row>
    <row r="87" spans="1:13" ht="14.25" customHeight="1">
      <c r="A87" s="50" t="s">
        <v>161</v>
      </c>
      <c r="B87" s="49" t="s">
        <v>47</v>
      </c>
      <c r="C87" s="49">
        <v>10</v>
      </c>
      <c r="D87" s="49">
        <v>4</v>
      </c>
      <c r="E87" s="49">
        <f t="shared" si="0"/>
        <v>-6</v>
      </c>
      <c r="F87" s="159">
        <f t="shared" si="1"/>
        <v>40</v>
      </c>
      <c r="G87" s="24"/>
      <c r="H87" s="24"/>
      <c r="I87" s="25"/>
      <c r="J87" s="25"/>
      <c r="L87" s="55"/>
      <c r="M87" s="99"/>
    </row>
    <row r="88" spans="1:13" ht="16.5" customHeight="1">
      <c r="A88" s="50" t="s">
        <v>53</v>
      </c>
      <c r="B88" s="49" t="s">
        <v>47</v>
      </c>
      <c r="C88" s="49">
        <v>3</v>
      </c>
      <c r="D88" s="49">
        <v>4</v>
      </c>
      <c r="E88" s="49">
        <f t="shared" si="0"/>
        <v>1</v>
      </c>
      <c r="F88" s="159">
        <f t="shared" si="1"/>
        <v>133.33333333333331</v>
      </c>
      <c r="G88" s="22"/>
      <c r="H88" s="22"/>
      <c r="I88" s="22"/>
      <c r="J88" s="22"/>
      <c r="L88" s="99"/>
      <c r="M88" s="99"/>
    </row>
    <row r="89" spans="1:13" ht="16.5" customHeight="1">
      <c r="A89" s="50" t="s">
        <v>80</v>
      </c>
      <c r="B89" s="49" t="s">
        <v>47</v>
      </c>
      <c r="C89" s="49">
        <v>27</v>
      </c>
      <c r="D89" s="49">
        <v>29</v>
      </c>
      <c r="E89" s="49">
        <f t="shared" si="0"/>
        <v>2</v>
      </c>
      <c r="F89" s="159">
        <f t="shared" si="1"/>
        <v>107.40740740740742</v>
      </c>
      <c r="G89" s="24"/>
      <c r="H89" s="24"/>
      <c r="I89" s="25"/>
      <c r="J89" s="25"/>
      <c r="L89" s="99"/>
      <c r="M89" s="99"/>
    </row>
    <row r="90" spans="1:13" ht="16.5" customHeight="1">
      <c r="A90" s="50" t="s">
        <v>29</v>
      </c>
      <c r="B90" s="49" t="s">
        <v>47</v>
      </c>
      <c r="C90" s="160">
        <v>44</v>
      </c>
      <c r="D90" s="196">
        <v>48</v>
      </c>
      <c r="E90" s="49">
        <f t="shared" si="0"/>
        <v>4</v>
      </c>
      <c r="F90" s="159">
        <f t="shared" si="1"/>
        <v>109.09090909090908</v>
      </c>
      <c r="G90" s="19"/>
      <c r="H90" s="19"/>
      <c r="I90" s="19"/>
      <c r="J90" s="19"/>
      <c r="L90" s="99"/>
      <c r="M90" s="99"/>
    </row>
    <row r="91" spans="1:13" ht="16.5" customHeight="1">
      <c r="A91" s="50" t="s">
        <v>126</v>
      </c>
      <c r="B91" s="49" t="s">
        <v>47</v>
      </c>
      <c r="C91" s="160">
        <v>7</v>
      </c>
      <c r="D91" s="160">
        <v>7</v>
      </c>
      <c r="E91" s="49">
        <f t="shared" si="0"/>
        <v>0</v>
      </c>
      <c r="F91" s="159">
        <f t="shared" si="1"/>
        <v>100</v>
      </c>
      <c r="G91" s="19"/>
      <c r="H91" s="19"/>
      <c r="I91" s="19"/>
      <c r="J91" s="19"/>
      <c r="L91" s="99"/>
      <c r="M91" s="99"/>
    </row>
    <row r="92" spans="1:13" ht="16.5" customHeight="1">
      <c r="A92" s="50" t="s">
        <v>88</v>
      </c>
      <c r="B92" s="49" t="s">
        <v>47</v>
      </c>
      <c r="C92" s="160">
        <v>88</v>
      </c>
      <c r="D92" s="160">
        <v>94</v>
      </c>
      <c r="E92" s="49">
        <f t="shared" si="0"/>
        <v>6</v>
      </c>
      <c r="F92" s="159">
        <f t="shared" si="1"/>
        <v>106.81818181818181</v>
      </c>
      <c r="G92" s="19"/>
      <c r="H92" s="19"/>
      <c r="I92" s="19"/>
      <c r="J92" s="19"/>
      <c r="L92" s="99"/>
      <c r="M92" s="99"/>
    </row>
    <row r="93" spans="1:13" ht="16.5" customHeight="1">
      <c r="A93" s="50" t="s">
        <v>172</v>
      </c>
      <c r="B93" s="49" t="s">
        <v>47</v>
      </c>
      <c r="C93" s="160">
        <v>29</v>
      </c>
      <c r="D93" s="196">
        <v>30</v>
      </c>
      <c r="E93" s="49">
        <f>D93-C93</f>
        <v>1</v>
      </c>
      <c r="F93" s="159">
        <f>D93/C93*100</f>
        <v>103.44827586206897</v>
      </c>
      <c r="G93" s="19"/>
      <c r="H93" s="19"/>
      <c r="I93" s="19"/>
      <c r="J93" s="19"/>
      <c r="L93" s="99"/>
      <c r="M93" s="99"/>
    </row>
    <row r="94" spans="1:13" ht="16.5" customHeight="1">
      <c r="A94" s="50" t="s">
        <v>78</v>
      </c>
      <c r="B94" s="49" t="s">
        <v>47</v>
      </c>
      <c r="C94" s="49">
        <v>9</v>
      </c>
      <c r="D94" s="49">
        <v>9</v>
      </c>
      <c r="E94" s="49">
        <f t="shared" si="0"/>
        <v>0</v>
      </c>
      <c r="F94" s="159">
        <f t="shared" si="1"/>
        <v>100</v>
      </c>
      <c r="G94" s="19"/>
      <c r="H94" s="19"/>
      <c r="I94" s="19"/>
      <c r="J94" s="19"/>
      <c r="L94" s="99"/>
      <c r="M94" s="99"/>
    </row>
    <row r="95" spans="1:13" ht="16.5" customHeight="1">
      <c r="A95" s="50" t="s">
        <v>164</v>
      </c>
      <c r="B95" s="49" t="s">
        <v>47</v>
      </c>
      <c r="C95" s="49">
        <v>364</v>
      </c>
      <c r="D95" s="51">
        <v>418</v>
      </c>
      <c r="E95" s="49">
        <f aca="true" t="shared" si="2" ref="E95:E104">D95-C95</f>
        <v>54</v>
      </c>
      <c r="F95" s="159">
        <v>0</v>
      </c>
      <c r="G95" s="19">
        <f>(396+402+404+414+426+432)/9</f>
        <v>274.8888888888889</v>
      </c>
      <c r="H95" s="19" t="s">
        <v>197</v>
      </c>
      <c r="I95" s="19"/>
      <c r="J95" s="19"/>
      <c r="L95" s="99"/>
      <c r="M95" s="99"/>
    </row>
    <row r="96" spans="1:13" ht="16.5" customHeight="1">
      <c r="A96" s="50" t="s">
        <v>169</v>
      </c>
      <c r="B96" s="49" t="s">
        <v>47</v>
      </c>
      <c r="C96" s="49">
        <v>31</v>
      </c>
      <c r="D96" s="49">
        <v>33</v>
      </c>
      <c r="E96" s="49">
        <f t="shared" si="2"/>
        <v>2</v>
      </c>
      <c r="F96" s="159">
        <v>0</v>
      </c>
      <c r="G96" s="19"/>
      <c r="H96" s="19"/>
      <c r="I96" s="19"/>
      <c r="J96" s="19"/>
      <c r="L96" s="99"/>
      <c r="M96" s="99"/>
    </row>
    <row r="97" spans="1:13" ht="16.5" customHeight="1">
      <c r="A97" s="50" t="s">
        <v>170</v>
      </c>
      <c r="B97" s="49" t="s">
        <v>47</v>
      </c>
      <c r="C97" s="49">
        <v>6</v>
      </c>
      <c r="D97" s="49">
        <v>6</v>
      </c>
      <c r="E97" s="49">
        <f t="shared" si="2"/>
        <v>0</v>
      </c>
      <c r="F97" s="159">
        <v>0</v>
      </c>
      <c r="G97" s="19"/>
      <c r="H97" s="19"/>
      <c r="I97" s="19"/>
      <c r="J97" s="19"/>
      <c r="L97" s="99"/>
      <c r="M97" s="99"/>
    </row>
    <row r="98" spans="1:13" ht="16.5" customHeight="1">
      <c r="A98" s="50" t="s">
        <v>171</v>
      </c>
      <c r="B98" s="49" t="s">
        <v>47</v>
      </c>
      <c r="C98" s="49">
        <v>14</v>
      </c>
      <c r="D98" s="49">
        <v>20</v>
      </c>
      <c r="E98" s="49">
        <f t="shared" si="2"/>
        <v>6</v>
      </c>
      <c r="F98" s="159">
        <v>0</v>
      </c>
      <c r="G98" s="19"/>
      <c r="H98" s="19"/>
      <c r="I98" s="19"/>
      <c r="J98" s="19"/>
      <c r="L98" s="99"/>
      <c r="M98" s="99"/>
    </row>
    <row r="99" spans="1:13" ht="16.5" customHeight="1">
      <c r="A99" s="50" t="s">
        <v>174</v>
      </c>
      <c r="B99" s="49" t="s">
        <v>47</v>
      </c>
      <c r="C99" s="49">
        <v>6</v>
      </c>
      <c r="D99" s="49">
        <v>6</v>
      </c>
      <c r="E99" s="49">
        <f t="shared" si="2"/>
        <v>0</v>
      </c>
      <c r="F99" s="159">
        <v>0</v>
      </c>
      <c r="G99" s="19"/>
      <c r="H99" s="19"/>
      <c r="I99" s="19"/>
      <c r="J99" s="19"/>
      <c r="L99" s="99"/>
      <c r="M99" s="99"/>
    </row>
    <row r="100" spans="1:13" ht="16.5" customHeight="1">
      <c r="A100" s="50" t="s">
        <v>175</v>
      </c>
      <c r="B100" s="49" t="s">
        <v>47</v>
      </c>
      <c r="C100" s="49">
        <v>10</v>
      </c>
      <c r="D100" s="49">
        <v>3</v>
      </c>
      <c r="E100" s="49">
        <f t="shared" si="2"/>
        <v>-7</v>
      </c>
      <c r="F100" s="159">
        <v>0</v>
      </c>
      <c r="G100" s="19"/>
      <c r="H100" s="19"/>
      <c r="I100" s="19"/>
      <c r="J100" s="19"/>
      <c r="L100" s="99"/>
      <c r="M100" s="99"/>
    </row>
    <row r="101" spans="1:13" ht="16.5" customHeight="1">
      <c r="A101" s="50" t="s">
        <v>176</v>
      </c>
      <c r="B101" s="49" t="s">
        <v>47</v>
      </c>
      <c r="C101" s="49">
        <v>1</v>
      </c>
      <c r="D101" s="49">
        <v>1</v>
      </c>
      <c r="E101" s="49">
        <f t="shared" si="2"/>
        <v>0</v>
      </c>
      <c r="F101" s="159">
        <v>0</v>
      </c>
      <c r="G101" s="19"/>
      <c r="H101" s="19"/>
      <c r="I101" s="19"/>
      <c r="J101" s="19"/>
      <c r="L101" s="99"/>
      <c r="M101" s="99"/>
    </row>
    <row r="102" spans="1:13" ht="16.5" customHeight="1">
      <c r="A102" s="50" t="s">
        <v>178</v>
      </c>
      <c r="B102" s="49" t="s">
        <v>47</v>
      </c>
      <c r="C102" s="49">
        <v>2</v>
      </c>
      <c r="D102" s="49">
        <v>2</v>
      </c>
      <c r="E102" s="49">
        <f t="shared" si="2"/>
        <v>0</v>
      </c>
      <c r="F102" s="159">
        <v>0</v>
      </c>
      <c r="G102" s="19"/>
      <c r="H102" s="19"/>
      <c r="I102" s="19"/>
      <c r="J102" s="19"/>
      <c r="L102" s="99"/>
      <c r="M102" s="99"/>
    </row>
    <row r="103" spans="1:13" ht="16.5" customHeight="1">
      <c r="A103" s="50" t="s">
        <v>179</v>
      </c>
      <c r="B103" s="49"/>
      <c r="C103" s="49">
        <v>8</v>
      </c>
      <c r="D103" s="49">
        <v>9</v>
      </c>
      <c r="E103" s="49">
        <f t="shared" si="2"/>
        <v>1</v>
      </c>
      <c r="F103" s="159">
        <v>0</v>
      </c>
      <c r="G103" s="19"/>
      <c r="H103" s="19"/>
      <c r="I103" s="19"/>
      <c r="J103" s="19"/>
      <c r="L103" s="99"/>
      <c r="M103" s="99"/>
    </row>
    <row r="104" spans="1:13" s="54" customFormat="1" ht="16.5" customHeight="1">
      <c r="A104" s="50" t="s">
        <v>173</v>
      </c>
      <c r="B104" s="49" t="s">
        <v>47</v>
      </c>
      <c r="C104" s="49">
        <v>60</v>
      </c>
      <c r="D104" s="49">
        <v>50</v>
      </c>
      <c r="E104" s="49">
        <f t="shared" si="2"/>
        <v>-10</v>
      </c>
      <c r="F104" s="159">
        <v>0</v>
      </c>
      <c r="G104" s="24"/>
      <c r="H104" s="24"/>
      <c r="I104" s="24"/>
      <c r="J104" s="24"/>
      <c r="L104" s="100"/>
      <c r="M104" s="100"/>
    </row>
    <row r="105" spans="1:13" ht="16.5" customHeight="1">
      <c r="A105" s="48" t="s">
        <v>127</v>
      </c>
      <c r="B105" s="51" t="s">
        <v>47</v>
      </c>
      <c r="C105" s="49">
        <v>542</v>
      </c>
      <c r="D105" s="49">
        <v>478</v>
      </c>
      <c r="E105" s="51">
        <f>D105-C105</f>
        <v>-64</v>
      </c>
      <c r="F105" s="161">
        <f>D105/C105*100</f>
        <v>88.19188191881919</v>
      </c>
      <c r="G105" s="19"/>
      <c r="H105" s="19"/>
      <c r="I105" s="19"/>
      <c r="J105" s="19"/>
      <c r="L105" s="99"/>
      <c r="M105" s="99"/>
    </row>
    <row r="106" spans="1:13" ht="15" customHeight="1">
      <c r="A106" s="48" t="s">
        <v>128</v>
      </c>
      <c r="B106" s="51" t="s">
        <v>47</v>
      </c>
      <c r="C106" s="49">
        <v>198</v>
      </c>
      <c r="D106" s="49">
        <v>286</v>
      </c>
      <c r="E106" s="51">
        <f>D106-C106</f>
        <v>88</v>
      </c>
      <c r="F106" s="161">
        <f>D106/C106*100</f>
        <v>144.44444444444443</v>
      </c>
      <c r="G106" s="19"/>
      <c r="H106" s="19"/>
      <c r="I106" s="19"/>
      <c r="J106" s="19"/>
      <c r="L106" s="99"/>
      <c r="M106" s="99"/>
    </row>
    <row r="107" spans="1:13" ht="15.75" customHeight="1">
      <c r="A107" s="48" t="s">
        <v>129</v>
      </c>
      <c r="B107" s="51" t="s">
        <v>47</v>
      </c>
      <c r="C107" s="49">
        <v>365</v>
      </c>
      <c r="D107" s="49">
        <v>124</v>
      </c>
      <c r="E107" s="51">
        <f>D107-C107</f>
        <v>-241</v>
      </c>
      <c r="F107" s="161" t="s">
        <v>193</v>
      </c>
      <c r="G107" s="19"/>
      <c r="H107" s="19"/>
      <c r="I107" s="19"/>
      <c r="J107" s="19"/>
      <c r="L107" s="99"/>
      <c r="M107" s="99"/>
    </row>
    <row r="108" spans="1:13" ht="15" customHeight="1">
      <c r="A108" s="48" t="s">
        <v>130</v>
      </c>
      <c r="B108" s="51" t="s">
        <v>47</v>
      </c>
      <c r="C108" s="49">
        <v>316</v>
      </c>
      <c r="D108" s="49">
        <v>44</v>
      </c>
      <c r="E108" s="51">
        <f>D108-C108</f>
        <v>-272</v>
      </c>
      <c r="F108" s="194" t="s">
        <v>194</v>
      </c>
      <c r="G108" s="19"/>
      <c r="H108" s="19"/>
      <c r="I108" s="19"/>
      <c r="J108" s="19"/>
      <c r="L108" s="99"/>
      <c r="M108" s="99"/>
    </row>
    <row r="109" spans="1:13" ht="16.5" customHeight="1">
      <c r="A109" s="48" t="s">
        <v>131</v>
      </c>
      <c r="B109" s="51" t="s">
        <v>3</v>
      </c>
      <c r="C109" s="49">
        <v>4.5</v>
      </c>
      <c r="D109" s="49">
        <v>0.6</v>
      </c>
      <c r="E109" s="51">
        <f>D109-C109</f>
        <v>-3.9</v>
      </c>
      <c r="F109" s="194" t="s">
        <v>195</v>
      </c>
      <c r="G109" s="19"/>
      <c r="H109" s="19"/>
      <c r="I109" s="19"/>
      <c r="J109" s="19"/>
      <c r="L109" s="99"/>
      <c r="M109" s="99"/>
    </row>
    <row r="110" spans="1:13" ht="14.25" customHeight="1" hidden="1">
      <c r="A110" s="48"/>
      <c r="B110" s="51"/>
      <c r="C110" s="164"/>
      <c r="D110" s="164"/>
      <c r="E110" s="51"/>
      <c r="F110" s="161"/>
      <c r="G110" s="19"/>
      <c r="H110" s="19"/>
      <c r="I110" s="23">
        <v>2017</v>
      </c>
      <c r="J110" s="23">
        <v>2018</v>
      </c>
      <c r="L110" s="99"/>
      <c r="M110" s="99"/>
    </row>
    <row r="111" spans="1:13" ht="27" customHeight="1">
      <c r="A111" s="106" t="s">
        <v>132</v>
      </c>
      <c r="B111" s="96" t="s">
        <v>42</v>
      </c>
      <c r="C111" s="165">
        <f>I111/C41/9*1000</f>
        <v>28423.94497639282</v>
      </c>
      <c r="D111" s="165">
        <f>J111/D41/9*1000</f>
        <v>30978.110374384236</v>
      </c>
      <c r="E111" s="165">
        <f>D111-C111</f>
        <v>2554.1653979914154</v>
      </c>
      <c r="F111" s="166">
        <f>D111/C111*100</f>
        <v>108.98596377143548</v>
      </c>
      <c r="G111" s="21"/>
      <c r="H111" s="21"/>
      <c r="I111" s="33">
        <f>SUM(I113:I173)</f>
        <v>812725.85871</v>
      </c>
      <c r="J111" s="33">
        <f>SUM(J113:J173)</f>
        <v>848955.1148099999</v>
      </c>
      <c r="L111" s="99"/>
      <c r="M111" s="99"/>
    </row>
    <row r="112" spans="1:13" ht="15.75" customHeight="1">
      <c r="A112" s="48" t="s">
        <v>6</v>
      </c>
      <c r="B112" s="52"/>
      <c r="C112" s="167"/>
      <c r="D112" s="167"/>
      <c r="E112" s="168"/>
      <c r="F112" s="169"/>
      <c r="G112" s="21"/>
      <c r="H112" s="21"/>
      <c r="I112" s="32"/>
      <c r="J112" s="32"/>
      <c r="L112" s="99"/>
      <c r="M112" s="99"/>
    </row>
    <row r="113" spans="1:13" s="210" customFormat="1" ht="16.5" customHeight="1">
      <c r="A113" s="205" t="s">
        <v>70</v>
      </c>
      <c r="B113" s="206" t="s">
        <v>42</v>
      </c>
      <c r="C113" s="218">
        <v>25267.58</v>
      </c>
      <c r="D113" s="218">
        <v>26247.23</v>
      </c>
      <c r="E113" s="213">
        <f aca="true" t="shared" si="3" ref="E113:E163">D113-C113</f>
        <v>979.6499999999978</v>
      </c>
      <c r="F113" s="208">
        <f aca="true" t="shared" si="4" ref="F113:F171">D113/C113*100</f>
        <v>103.87710259549982</v>
      </c>
      <c r="G113" s="214"/>
      <c r="H113" s="214"/>
      <c r="I113" s="215">
        <f aca="true" t="shared" si="5" ref="I113:I144">C113*C43*9/1000</f>
        <v>12052.63566</v>
      </c>
      <c r="J113" s="215">
        <f aca="true" t="shared" si="6" ref="J113:J144">D113*D43*9/1000</f>
        <v>12756.153779999999</v>
      </c>
      <c r="L113" s="211"/>
      <c r="M113" s="211"/>
    </row>
    <row r="114" spans="1:13" s="210" customFormat="1" ht="16.5" customHeight="1">
      <c r="A114" s="205" t="s">
        <v>69</v>
      </c>
      <c r="B114" s="206" t="s">
        <v>42</v>
      </c>
      <c r="C114" s="213">
        <v>25742</v>
      </c>
      <c r="D114" s="213">
        <v>28777.71</v>
      </c>
      <c r="E114" s="213">
        <f t="shared" si="3"/>
        <v>3035.709999999999</v>
      </c>
      <c r="F114" s="208">
        <f t="shared" si="4"/>
        <v>111.79282884002797</v>
      </c>
      <c r="G114" s="214"/>
      <c r="H114" s="214"/>
      <c r="I114" s="215">
        <f t="shared" si="5"/>
        <v>20155.986</v>
      </c>
      <c r="J114" s="215">
        <f t="shared" si="6"/>
        <v>21755.948760000003</v>
      </c>
      <c r="L114" s="211"/>
      <c r="M114" s="211"/>
    </row>
    <row r="115" spans="1:13" ht="16.5" customHeight="1">
      <c r="A115" s="48" t="s">
        <v>68</v>
      </c>
      <c r="B115" s="51" t="s">
        <v>42</v>
      </c>
      <c r="C115" s="170">
        <v>22346</v>
      </c>
      <c r="D115" s="170">
        <v>23155.1</v>
      </c>
      <c r="E115" s="170">
        <f t="shared" si="3"/>
        <v>809.0999999999985</v>
      </c>
      <c r="F115" s="159">
        <f t="shared" si="4"/>
        <v>103.62078224290701</v>
      </c>
      <c r="G115" s="34"/>
      <c r="H115" s="34"/>
      <c r="I115" s="35">
        <f t="shared" si="5"/>
        <v>7642.332</v>
      </c>
      <c r="J115" s="35">
        <f t="shared" si="6"/>
        <v>7919.044199999999</v>
      </c>
      <c r="L115" s="99"/>
      <c r="M115" s="99"/>
    </row>
    <row r="116" spans="1:13" ht="16.5" customHeight="1">
      <c r="A116" s="48" t="s">
        <v>71</v>
      </c>
      <c r="B116" s="51" t="s">
        <v>42</v>
      </c>
      <c r="C116" s="213">
        <v>20820.1</v>
      </c>
      <c r="D116" s="170">
        <v>21097.49</v>
      </c>
      <c r="E116" s="170">
        <f t="shared" si="3"/>
        <v>277.39000000000306</v>
      </c>
      <c r="F116" s="159">
        <f t="shared" si="4"/>
        <v>101.33231828857691</v>
      </c>
      <c r="G116" s="34"/>
      <c r="H116" s="34"/>
      <c r="I116" s="35">
        <f t="shared" si="5"/>
        <v>12367.139399999998</v>
      </c>
      <c r="J116" s="35">
        <f t="shared" si="6"/>
        <v>12531.90906</v>
      </c>
      <c r="L116" s="99"/>
      <c r="M116" s="99"/>
    </row>
    <row r="117" spans="1:13" s="210" customFormat="1" ht="16.5" customHeight="1">
      <c r="A117" s="205" t="s">
        <v>52</v>
      </c>
      <c r="B117" s="206" t="s">
        <v>42</v>
      </c>
      <c r="C117" s="213">
        <v>20669.7</v>
      </c>
      <c r="D117" s="213">
        <v>23696.37</v>
      </c>
      <c r="E117" s="213">
        <f t="shared" si="3"/>
        <v>3026.6699999999983</v>
      </c>
      <c r="F117" s="208">
        <f t="shared" si="4"/>
        <v>114.64302820069956</v>
      </c>
      <c r="G117" s="214"/>
      <c r="H117" s="214"/>
      <c r="I117" s="215">
        <f t="shared" si="5"/>
        <v>11347.665299999999</v>
      </c>
      <c r="J117" s="215">
        <f t="shared" si="6"/>
        <v>11089.90116</v>
      </c>
      <c r="L117" s="211"/>
      <c r="M117" s="211"/>
    </row>
    <row r="118" spans="1:13" ht="16.5" customHeight="1">
      <c r="A118" s="48" t="s">
        <v>72</v>
      </c>
      <c r="B118" s="51" t="s">
        <v>42</v>
      </c>
      <c r="C118" s="170">
        <v>18528.7</v>
      </c>
      <c r="D118" s="170">
        <v>20183.75</v>
      </c>
      <c r="E118" s="170">
        <f t="shared" si="3"/>
        <v>1655.0499999999993</v>
      </c>
      <c r="F118" s="159">
        <f t="shared" si="4"/>
        <v>108.93235898902782</v>
      </c>
      <c r="G118" s="34"/>
      <c r="H118" s="34"/>
      <c r="I118" s="35">
        <f t="shared" si="5"/>
        <v>5836.5405</v>
      </c>
      <c r="J118" s="35">
        <f t="shared" si="6"/>
        <v>6176.2275</v>
      </c>
      <c r="L118" s="99"/>
      <c r="M118" s="99"/>
    </row>
    <row r="119" spans="1:13" ht="16.5" customHeight="1">
      <c r="A119" s="48" t="s">
        <v>67</v>
      </c>
      <c r="B119" s="51" t="s">
        <v>42</v>
      </c>
      <c r="C119" s="170">
        <v>16331.1</v>
      </c>
      <c r="D119" s="170">
        <v>18581.27</v>
      </c>
      <c r="E119" s="170">
        <f t="shared" si="3"/>
        <v>2250.17</v>
      </c>
      <c r="F119" s="159">
        <f t="shared" si="4"/>
        <v>113.77843501050144</v>
      </c>
      <c r="G119" s="34"/>
      <c r="H119" s="34"/>
      <c r="I119" s="35">
        <f t="shared" si="5"/>
        <v>1763.7588</v>
      </c>
      <c r="J119" s="35">
        <f t="shared" si="6"/>
        <v>2006.7771599999999</v>
      </c>
      <c r="L119" s="99"/>
      <c r="M119" s="99"/>
    </row>
    <row r="120" spans="1:13" ht="16.5" customHeight="1">
      <c r="A120" s="48" t="s">
        <v>39</v>
      </c>
      <c r="B120" s="51" t="s">
        <v>42</v>
      </c>
      <c r="C120" s="170">
        <v>23420.4</v>
      </c>
      <c r="D120" s="170">
        <v>22439.01</v>
      </c>
      <c r="E120" s="170">
        <f t="shared" si="3"/>
        <v>-981.390000000003</v>
      </c>
      <c r="F120" s="159">
        <f t="shared" si="4"/>
        <v>95.80967874160986</v>
      </c>
      <c r="G120" s="34"/>
      <c r="H120" s="34"/>
      <c r="I120" s="35">
        <f t="shared" si="5"/>
        <v>843.1344</v>
      </c>
      <c r="J120" s="35">
        <f t="shared" si="6"/>
        <v>807.80436</v>
      </c>
      <c r="L120" s="99"/>
      <c r="M120" s="99"/>
    </row>
    <row r="121" spans="1:13" ht="16.5" customHeight="1">
      <c r="A121" s="48" t="s">
        <v>54</v>
      </c>
      <c r="B121" s="51" t="s">
        <v>42</v>
      </c>
      <c r="C121" s="170">
        <v>21348.3</v>
      </c>
      <c r="D121" s="170">
        <v>24112.27</v>
      </c>
      <c r="E121" s="170">
        <f t="shared" si="3"/>
        <v>2763.970000000001</v>
      </c>
      <c r="F121" s="159">
        <f t="shared" si="4"/>
        <v>112.94702622691268</v>
      </c>
      <c r="G121" s="34"/>
      <c r="H121" s="34"/>
      <c r="I121" s="35">
        <f t="shared" si="5"/>
        <v>960.6735</v>
      </c>
      <c r="J121" s="35">
        <f t="shared" si="6"/>
        <v>1085.0521500000002</v>
      </c>
      <c r="L121" s="99"/>
      <c r="M121" s="99"/>
    </row>
    <row r="122" spans="1:13" ht="16.5" customHeight="1">
      <c r="A122" s="48" t="s">
        <v>31</v>
      </c>
      <c r="B122" s="51" t="s">
        <v>42</v>
      </c>
      <c r="C122" s="170">
        <v>20373.8</v>
      </c>
      <c r="D122" s="170">
        <v>25304.92</v>
      </c>
      <c r="E122" s="170">
        <f t="shared" si="3"/>
        <v>4931.119999999999</v>
      </c>
      <c r="F122" s="159">
        <f t="shared" si="4"/>
        <v>124.20324141789945</v>
      </c>
      <c r="G122" s="34"/>
      <c r="H122" s="34"/>
      <c r="I122" s="35">
        <f t="shared" si="5"/>
        <v>8618.117400000001</v>
      </c>
      <c r="J122" s="35">
        <f t="shared" si="6"/>
        <v>8426.538359999999</v>
      </c>
      <c r="L122" s="99"/>
      <c r="M122" s="99"/>
    </row>
    <row r="123" spans="1:13" ht="16.5" customHeight="1">
      <c r="A123" s="50" t="s">
        <v>49</v>
      </c>
      <c r="B123" s="49" t="s">
        <v>42</v>
      </c>
      <c r="C123" s="170">
        <v>22082.4</v>
      </c>
      <c r="D123" s="170">
        <v>25969.2</v>
      </c>
      <c r="E123" s="170">
        <f t="shared" si="3"/>
        <v>3886.7999999999993</v>
      </c>
      <c r="F123" s="159">
        <f t="shared" si="4"/>
        <v>117.60134767960004</v>
      </c>
      <c r="G123" s="34"/>
      <c r="H123" s="34"/>
      <c r="I123" s="35">
        <f t="shared" si="5"/>
        <v>3378.6072000000004</v>
      </c>
      <c r="J123" s="35">
        <f t="shared" si="6"/>
        <v>3973.2876</v>
      </c>
      <c r="L123" s="99"/>
      <c r="M123" s="99"/>
    </row>
    <row r="124" spans="1:13" ht="16.5" customHeight="1">
      <c r="A124" s="48" t="s">
        <v>75</v>
      </c>
      <c r="B124" s="51" t="s">
        <v>42</v>
      </c>
      <c r="C124" s="170">
        <v>32526.7</v>
      </c>
      <c r="D124" s="170">
        <v>31033</v>
      </c>
      <c r="E124" s="170">
        <f t="shared" si="3"/>
        <v>-1493.7000000000007</v>
      </c>
      <c r="F124" s="159">
        <f>D124/C124*100</f>
        <v>95.40777269135818</v>
      </c>
      <c r="G124" s="34"/>
      <c r="H124" s="34"/>
      <c r="I124" s="35">
        <f t="shared" si="5"/>
        <v>14344.274700000002</v>
      </c>
      <c r="J124" s="35">
        <f t="shared" si="6"/>
        <v>13406.256</v>
      </c>
      <c r="L124" s="99"/>
      <c r="M124" s="99"/>
    </row>
    <row r="125" spans="1:13" ht="16.5" customHeight="1">
      <c r="A125" s="48" t="s">
        <v>30</v>
      </c>
      <c r="B125" s="51" t="s">
        <v>42</v>
      </c>
      <c r="C125" s="170">
        <v>28151</v>
      </c>
      <c r="D125" s="170">
        <v>30630.3</v>
      </c>
      <c r="E125" s="170">
        <f t="shared" si="3"/>
        <v>2479.2999999999993</v>
      </c>
      <c r="F125" s="159">
        <f t="shared" si="4"/>
        <v>108.80714717061562</v>
      </c>
      <c r="G125" s="34"/>
      <c r="H125" s="34"/>
      <c r="I125" s="35">
        <f t="shared" si="5"/>
        <v>7600.77</v>
      </c>
      <c r="J125" s="35">
        <f t="shared" si="6"/>
        <v>8270.181</v>
      </c>
      <c r="L125" s="99"/>
      <c r="M125" s="99"/>
    </row>
    <row r="126" spans="1:13" ht="16.5" customHeight="1">
      <c r="A126" s="50" t="s">
        <v>76</v>
      </c>
      <c r="B126" s="49" t="s">
        <v>42</v>
      </c>
      <c r="C126" s="170">
        <v>20878.5</v>
      </c>
      <c r="D126" s="170">
        <v>25367.4</v>
      </c>
      <c r="E126" s="49">
        <f t="shared" si="3"/>
        <v>4488.9000000000015</v>
      </c>
      <c r="F126" s="159">
        <f t="shared" si="4"/>
        <v>121.50010776636253</v>
      </c>
      <c r="G126" s="34"/>
      <c r="H126" s="34"/>
      <c r="I126" s="35">
        <f t="shared" si="5"/>
        <v>7704.1665</v>
      </c>
      <c r="J126" s="35">
        <f t="shared" si="6"/>
        <v>7534.117800000001</v>
      </c>
      <c r="L126" s="99"/>
      <c r="M126" s="99"/>
    </row>
    <row r="127" spans="1:13" ht="16.5" customHeight="1">
      <c r="A127" s="48" t="s">
        <v>77</v>
      </c>
      <c r="B127" s="51" t="s">
        <v>42</v>
      </c>
      <c r="C127" s="170">
        <v>29888.89</v>
      </c>
      <c r="D127" s="170">
        <v>33733.3</v>
      </c>
      <c r="E127" s="170">
        <f t="shared" si="3"/>
        <v>3844.4100000000035</v>
      </c>
      <c r="F127" s="159">
        <f t="shared" si="4"/>
        <v>112.86233781180901</v>
      </c>
      <c r="G127" s="34"/>
      <c r="H127" s="34"/>
      <c r="I127" s="35">
        <f t="shared" si="5"/>
        <v>269.00001000000003</v>
      </c>
      <c r="J127" s="35">
        <f t="shared" si="6"/>
        <v>303.5997</v>
      </c>
      <c r="L127" s="99"/>
      <c r="M127" s="99"/>
    </row>
    <row r="128" spans="1:13" ht="16.5" customHeight="1">
      <c r="A128" s="50" t="s">
        <v>25</v>
      </c>
      <c r="B128" s="49" t="s">
        <v>42</v>
      </c>
      <c r="C128" s="170">
        <v>29046</v>
      </c>
      <c r="D128" s="170">
        <v>35341.9</v>
      </c>
      <c r="E128" s="170">
        <f t="shared" si="3"/>
        <v>6295.9000000000015</v>
      </c>
      <c r="F128" s="159">
        <f t="shared" si="4"/>
        <v>121.67561798526476</v>
      </c>
      <c r="G128" s="34"/>
      <c r="H128" s="34"/>
      <c r="I128" s="35">
        <f t="shared" si="5"/>
        <v>1829.898</v>
      </c>
      <c r="J128" s="35">
        <f t="shared" si="6"/>
        <v>2226.5397000000003</v>
      </c>
      <c r="K128" s="2" t="s">
        <v>84</v>
      </c>
      <c r="L128" s="99"/>
      <c r="M128" s="99"/>
    </row>
    <row r="129" spans="1:13" s="210" customFormat="1" ht="16.5" customHeight="1">
      <c r="A129" s="205" t="s">
        <v>73</v>
      </c>
      <c r="B129" s="206" t="s">
        <v>42</v>
      </c>
      <c r="C129" s="213">
        <v>24671</v>
      </c>
      <c r="D129" s="213">
        <v>26741</v>
      </c>
      <c r="E129" s="213">
        <f t="shared" si="3"/>
        <v>2070</v>
      </c>
      <c r="F129" s="208">
        <f t="shared" si="4"/>
        <v>108.39041789955819</v>
      </c>
      <c r="G129" s="214"/>
      <c r="H129" s="214"/>
      <c r="I129" s="215">
        <f t="shared" si="5"/>
        <v>98585.316</v>
      </c>
      <c r="J129" s="215">
        <f t="shared" si="6"/>
        <v>104209.677</v>
      </c>
      <c r="L129" s="211"/>
      <c r="M129" s="211"/>
    </row>
    <row r="130" spans="1:13" ht="16.5" customHeight="1">
      <c r="A130" s="50" t="s">
        <v>74</v>
      </c>
      <c r="B130" s="49" t="s">
        <v>42</v>
      </c>
      <c r="C130" s="170">
        <v>29715.6</v>
      </c>
      <c r="D130" s="170">
        <v>30973.5</v>
      </c>
      <c r="E130" s="170">
        <f t="shared" si="3"/>
        <v>1257.9000000000015</v>
      </c>
      <c r="F130" s="159">
        <f t="shared" si="4"/>
        <v>104.23313007309292</v>
      </c>
      <c r="G130" s="34"/>
      <c r="H130" s="34"/>
      <c r="I130" s="35">
        <f t="shared" si="5"/>
        <v>26744.04</v>
      </c>
      <c r="J130" s="35">
        <f t="shared" si="6"/>
        <v>27876.15</v>
      </c>
      <c r="L130" s="99"/>
      <c r="M130" s="99"/>
    </row>
    <row r="131" spans="1:13" ht="16.5" customHeight="1">
      <c r="A131" s="50" t="s">
        <v>89</v>
      </c>
      <c r="B131" s="49" t="s">
        <v>42</v>
      </c>
      <c r="C131" s="170">
        <v>32139.44</v>
      </c>
      <c r="D131" s="170">
        <v>30428.9</v>
      </c>
      <c r="E131" s="170">
        <f t="shared" si="3"/>
        <v>-1710.5399999999972</v>
      </c>
      <c r="F131" s="159">
        <f t="shared" si="4"/>
        <v>94.67775418613394</v>
      </c>
      <c r="G131" s="34"/>
      <c r="H131" s="34"/>
      <c r="I131" s="35">
        <f t="shared" si="5"/>
        <v>5785.0992</v>
      </c>
      <c r="J131" s="35">
        <f t="shared" si="6"/>
        <v>5751.062100000001</v>
      </c>
      <c r="L131" s="99"/>
      <c r="M131" s="99"/>
    </row>
    <row r="132" spans="1:13" s="210" customFormat="1" ht="16.5" customHeight="1">
      <c r="A132" s="205" t="s">
        <v>79</v>
      </c>
      <c r="B132" s="206" t="s">
        <v>42</v>
      </c>
      <c r="C132" s="213">
        <v>25105.3</v>
      </c>
      <c r="D132" s="213">
        <v>25799.8</v>
      </c>
      <c r="E132" s="213">
        <f t="shared" si="3"/>
        <v>694.5</v>
      </c>
      <c r="F132" s="208">
        <f t="shared" si="4"/>
        <v>102.76634814162746</v>
      </c>
      <c r="G132" s="214"/>
      <c r="H132" s="214"/>
      <c r="I132" s="215">
        <f t="shared" si="5"/>
        <v>9715.7511</v>
      </c>
      <c r="J132" s="215">
        <f t="shared" si="6"/>
        <v>10216.7208</v>
      </c>
      <c r="L132" s="211"/>
      <c r="M132" s="211"/>
    </row>
    <row r="133" spans="1:13" ht="16.5" customHeight="1">
      <c r="A133" s="50" t="s">
        <v>86</v>
      </c>
      <c r="B133" s="49" t="s">
        <v>42</v>
      </c>
      <c r="C133" s="170">
        <v>37417.4</v>
      </c>
      <c r="D133" s="170">
        <v>39079.2</v>
      </c>
      <c r="E133" s="170">
        <f t="shared" si="3"/>
        <v>1661.7999999999956</v>
      </c>
      <c r="F133" s="159">
        <f t="shared" si="4"/>
        <v>104.44124925836643</v>
      </c>
      <c r="G133" s="34"/>
      <c r="H133" s="34"/>
      <c r="I133" s="35">
        <f t="shared" si="5"/>
        <v>21552.422400000003</v>
      </c>
      <c r="J133" s="35">
        <f t="shared" si="6"/>
        <v>20751.0552</v>
      </c>
      <c r="L133" s="99"/>
      <c r="M133" s="99"/>
    </row>
    <row r="134" spans="1:13" ht="16.5" customHeight="1">
      <c r="A134" s="50" t="s">
        <v>21</v>
      </c>
      <c r="B134" s="49" t="s">
        <v>42</v>
      </c>
      <c r="C134" s="170">
        <v>29211.3</v>
      </c>
      <c r="D134" s="170">
        <v>30109.7</v>
      </c>
      <c r="E134" s="170">
        <f t="shared" si="3"/>
        <v>898.4000000000015</v>
      </c>
      <c r="F134" s="159">
        <f t="shared" si="4"/>
        <v>103.07552214382791</v>
      </c>
      <c r="G134" s="34"/>
      <c r="H134" s="34"/>
      <c r="I134" s="35">
        <f t="shared" si="5"/>
        <v>4732.230600000001</v>
      </c>
      <c r="J134" s="35">
        <f t="shared" si="6"/>
        <v>4877.7714</v>
      </c>
      <c r="L134" s="99"/>
      <c r="M134" s="99"/>
    </row>
    <row r="135" spans="1:13" s="210" customFormat="1" ht="16.5" customHeight="1">
      <c r="A135" s="205" t="s">
        <v>22</v>
      </c>
      <c r="B135" s="206" t="s">
        <v>42</v>
      </c>
      <c r="C135" s="213">
        <v>24583.18</v>
      </c>
      <c r="D135" s="217">
        <v>25672.1</v>
      </c>
      <c r="E135" s="213">
        <f t="shared" si="3"/>
        <v>1088.9199999999983</v>
      </c>
      <c r="F135" s="208">
        <f t="shared" si="4"/>
        <v>104.42953271301761</v>
      </c>
      <c r="G135" s="214"/>
      <c r="H135" s="214"/>
      <c r="I135" s="215">
        <f t="shared" si="5"/>
        <v>8186.19894</v>
      </c>
      <c r="J135" s="215">
        <f t="shared" si="6"/>
        <v>9010.9071</v>
      </c>
      <c r="L135" s="211"/>
      <c r="M135" s="211"/>
    </row>
    <row r="136" spans="1:13" s="210" customFormat="1" ht="16.5" customHeight="1">
      <c r="A136" s="205" t="s">
        <v>26</v>
      </c>
      <c r="B136" s="206" t="s">
        <v>42</v>
      </c>
      <c r="C136" s="213">
        <v>29754.6</v>
      </c>
      <c r="D136" s="213">
        <v>31111.9</v>
      </c>
      <c r="E136" s="213">
        <f>D136-C136</f>
        <v>1357.300000000003</v>
      </c>
      <c r="F136" s="208">
        <f>D136/C136*100</f>
        <v>104.5616476107896</v>
      </c>
      <c r="G136" s="214"/>
      <c r="H136" s="214"/>
      <c r="I136" s="215">
        <f t="shared" si="5"/>
        <v>3213.4968</v>
      </c>
      <c r="J136" s="215">
        <f t="shared" si="6"/>
        <v>3640.0923000000003</v>
      </c>
      <c r="L136" s="211"/>
      <c r="M136" s="211"/>
    </row>
    <row r="137" spans="1:13" ht="16.5" customHeight="1">
      <c r="A137" s="48" t="s">
        <v>28</v>
      </c>
      <c r="B137" s="51" t="s">
        <v>42</v>
      </c>
      <c r="C137" s="170">
        <v>40028.3</v>
      </c>
      <c r="D137" s="170">
        <v>39273.4</v>
      </c>
      <c r="E137" s="170">
        <f t="shared" si="3"/>
        <v>-754.9000000000015</v>
      </c>
      <c r="F137" s="159">
        <f t="shared" si="4"/>
        <v>98.1140842853681</v>
      </c>
      <c r="G137" s="34"/>
      <c r="H137" s="34"/>
      <c r="I137" s="35">
        <f t="shared" si="5"/>
        <v>8285.858100000001</v>
      </c>
      <c r="J137" s="35">
        <f t="shared" si="6"/>
        <v>8483.0544</v>
      </c>
      <c r="L137" s="99"/>
      <c r="M137" s="99"/>
    </row>
    <row r="138" spans="1:13" s="210" customFormat="1" ht="15.75" customHeight="1">
      <c r="A138" s="205" t="s">
        <v>27</v>
      </c>
      <c r="B138" s="206" t="s">
        <v>42</v>
      </c>
      <c r="C138" s="213">
        <v>17436</v>
      </c>
      <c r="D138" s="213">
        <v>19346</v>
      </c>
      <c r="E138" s="213">
        <f t="shared" si="3"/>
        <v>1910</v>
      </c>
      <c r="F138" s="208">
        <f t="shared" si="4"/>
        <v>110.95434732736867</v>
      </c>
      <c r="G138" s="214"/>
      <c r="H138" s="214"/>
      <c r="I138" s="215">
        <f t="shared" si="5"/>
        <v>4393.872</v>
      </c>
      <c r="J138" s="215">
        <f t="shared" si="6"/>
        <v>4701.078</v>
      </c>
      <c r="L138" s="211"/>
      <c r="M138" s="211"/>
    </row>
    <row r="139" spans="1:13" s="210" customFormat="1" ht="16.5" customHeight="1">
      <c r="A139" s="205" t="s">
        <v>23</v>
      </c>
      <c r="B139" s="206" t="s">
        <v>42</v>
      </c>
      <c r="C139" s="213">
        <v>34538.4</v>
      </c>
      <c r="D139" s="213">
        <v>25725.8</v>
      </c>
      <c r="E139" s="213">
        <f t="shared" si="3"/>
        <v>-8812.600000000002</v>
      </c>
      <c r="F139" s="208">
        <f t="shared" si="4"/>
        <v>74.48463159845274</v>
      </c>
      <c r="G139" s="214"/>
      <c r="H139" s="214"/>
      <c r="I139" s="215">
        <f t="shared" si="5"/>
        <v>13677.206400000001</v>
      </c>
      <c r="J139" s="215">
        <f t="shared" si="6"/>
        <v>9955.8846</v>
      </c>
      <c r="L139" s="211"/>
      <c r="M139" s="211"/>
    </row>
    <row r="140" spans="1:13" ht="16.5" customHeight="1">
      <c r="A140" s="50" t="s">
        <v>32</v>
      </c>
      <c r="B140" s="49" t="s">
        <v>42</v>
      </c>
      <c r="C140" s="170">
        <v>41631.3</v>
      </c>
      <c r="D140" s="170">
        <v>42773.4</v>
      </c>
      <c r="E140" s="170">
        <f t="shared" si="3"/>
        <v>1142.0999999999985</v>
      </c>
      <c r="F140" s="159">
        <f t="shared" si="4"/>
        <v>102.74336857124327</v>
      </c>
      <c r="G140" s="34"/>
      <c r="H140" s="34"/>
      <c r="I140" s="35">
        <f t="shared" si="5"/>
        <v>4121.4987</v>
      </c>
      <c r="J140" s="35">
        <f t="shared" si="6"/>
        <v>4234.5666</v>
      </c>
      <c r="L140" s="99"/>
      <c r="M140" s="99"/>
    </row>
    <row r="141" spans="1:13" s="210" customFormat="1" ht="16.5" customHeight="1">
      <c r="A141" s="205" t="s">
        <v>40</v>
      </c>
      <c r="B141" s="206" t="s">
        <v>42</v>
      </c>
      <c r="C141" s="213">
        <v>16361</v>
      </c>
      <c r="D141" s="213">
        <v>25108</v>
      </c>
      <c r="E141" s="213">
        <f t="shared" si="3"/>
        <v>8747</v>
      </c>
      <c r="F141" s="208">
        <f t="shared" si="4"/>
        <v>153.46250229203594</v>
      </c>
      <c r="G141" s="214"/>
      <c r="H141" s="214"/>
      <c r="I141" s="215">
        <f t="shared" si="5"/>
        <v>10749.177</v>
      </c>
      <c r="J141" s="215">
        <f t="shared" si="6"/>
        <v>15818.04</v>
      </c>
      <c r="L141" s="211"/>
      <c r="M141" s="211"/>
    </row>
    <row r="142" spans="1:13" s="210" customFormat="1" ht="16.5" customHeight="1">
      <c r="A142" s="205" t="s">
        <v>81</v>
      </c>
      <c r="B142" s="206" t="s">
        <v>42</v>
      </c>
      <c r="C142" s="216">
        <v>22786</v>
      </c>
      <c r="D142" s="216">
        <v>25388</v>
      </c>
      <c r="E142" s="213">
        <f t="shared" si="3"/>
        <v>2602</v>
      </c>
      <c r="F142" s="208">
        <f t="shared" si="4"/>
        <v>111.41929254805582</v>
      </c>
      <c r="G142" s="214"/>
      <c r="H142" s="214"/>
      <c r="I142" s="215">
        <f t="shared" si="5"/>
        <v>11689.218</v>
      </c>
      <c r="J142" s="215">
        <f t="shared" si="6"/>
        <v>9368.172</v>
      </c>
      <c r="L142" s="211"/>
      <c r="M142" s="211"/>
    </row>
    <row r="143" spans="1:13" ht="16.5" customHeight="1">
      <c r="A143" s="50" t="s">
        <v>83</v>
      </c>
      <c r="B143" s="49" t="s">
        <v>42</v>
      </c>
      <c r="C143" s="170">
        <v>37883.5</v>
      </c>
      <c r="D143" s="170">
        <v>26354</v>
      </c>
      <c r="E143" s="170">
        <f t="shared" si="3"/>
        <v>-11529.5</v>
      </c>
      <c r="F143" s="159">
        <f t="shared" si="4"/>
        <v>69.56590600129344</v>
      </c>
      <c r="G143" s="34"/>
      <c r="H143" s="34"/>
      <c r="I143" s="35">
        <f t="shared" si="5"/>
        <v>31026.5865</v>
      </c>
      <c r="J143" s="35">
        <f t="shared" si="6"/>
        <v>6404.022</v>
      </c>
      <c r="L143" s="99"/>
      <c r="M143" s="99"/>
    </row>
    <row r="144" spans="1:13" ht="16.5" customHeight="1">
      <c r="A144" s="50" t="s">
        <v>24</v>
      </c>
      <c r="B144" s="49" t="s">
        <v>42</v>
      </c>
      <c r="C144" s="171">
        <v>19040.7</v>
      </c>
      <c r="D144" s="171">
        <v>19375</v>
      </c>
      <c r="E144" s="170">
        <f t="shared" si="3"/>
        <v>334.2999999999993</v>
      </c>
      <c r="F144" s="159">
        <f t="shared" si="4"/>
        <v>101.75571276266105</v>
      </c>
      <c r="G144" s="34"/>
      <c r="H144" s="34"/>
      <c r="I144" s="35">
        <f t="shared" si="5"/>
        <v>5312.355300000001</v>
      </c>
      <c r="J144" s="35">
        <f t="shared" si="6"/>
        <v>5405.625</v>
      </c>
      <c r="L144" s="99"/>
      <c r="M144" s="99"/>
    </row>
    <row r="145" spans="1:13" ht="16.5" customHeight="1">
      <c r="A145" s="50" t="s">
        <v>51</v>
      </c>
      <c r="B145" s="49" t="s">
        <v>42</v>
      </c>
      <c r="C145" s="170">
        <v>20417.7</v>
      </c>
      <c r="D145" s="170">
        <v>20589.2</v>
      </c>
      <c r="E145" s="170">
        <f t="shared" si="3"/>
        <v>171.5</v>
      </c>
      <c r="F145" s="159">
        <f t="shared" si="4"/>
        <v>100.83995748786592</v>
      </c>
      <c r="G145" s="34"/>
      <c r="H145" s="34"/>
      <c r="I145" s="35">
        <f>C145*C76*9/1000</f>
        <v>64315.755</v>
      </c>
      <c r="J145" s="35">
        <f>D145*D76*9/1000</f>
        <v>61705.83240000001</v>
      </c>
      <c r="L145" s="99"/>
      <c r="M145" s="99"/>
    </row>
    <row r="146" spans="1:13" ht="16.5" customHeight="1" hidden="1">
      <c r="A146" s="50"/>
      <c r="B146" s="49"/>
      <c r="C146" s="172"/>
      <c r="D146" s="172"/>
      <c r="E146" s="170">
        <f t="shared" si="3"/>
        <v>0</v>
      </c>
      <c r="F146" s="159" t="e">
        <f t="shared" si="4"/>
        <v>#DIV/0!</v>
      </c>
      <c r="G146" s="34"/>
      <c r="H146" s="34"/>
      <c r="I146" s="35">
        <f>C146*C76*9/1000</f>
        <v>0</v>
      </c>
      <c r="J146" s="35">
        <f>D146*D76*9/1000</f>
        <v>0</v>
      </c>
      <c r="L146" s="99"/>
      <c r="M146" s="99"/>
    </row>
    <row r="147" spans="1:13" ht="16.5" customHeight="1">
      <c r="A147" s="50" t="s">
        <v>82</v>
      </c>
      <c r="B147" s="49" t="s">
        <v>42</v>
      </c>
      <c r="C147" s="170">
        <v>32966.7</v>
      </c>
      <c r="D147" s="170">
        <v>37256.2</v>
      </c>
      <c r="E147" s="170">
        <f t="shared" si="3"/>
        <v>4289.5</v>
      </c>
      <c r="F147" s="159">
        <f t="shared" si="4"/>
        <v>113.01161475064232</v>
      </c>
      <c r="G147" s="34"/>
      <c r="H147" s="34"/>
      <c r="I147" s="35">
        <f aca="true" t="shared" si="7" ref="I147:J149">C147*C78*9/1000</f>
        <v>1780.2017999999998</v>
      </c>
      <c r="J147" s="35">
        <f t="shared" si="7"/>
        <v>670.6116</v>
      </c>
      <c r="L147" s="99"/>
      <c r="M147" s="99"/>
    </row>
    <row r="148" spans="1:13" ht="16.5" customHeight="1">
      <c r="A148" s="50" t="s">
        <v>20</v>
      </c>
      <c r="B148" s="49" t="s">
        <v>42</v>
      </c>
      <c r="C148" s="170">
        <v>37971</v>
      </c>
      <c r="D148" s="170">
        <v>38407</v>
      </c>
      <c r="E148" s="170">
        <f t="shared" si="3"/>
        <v>436</v>
      </c>
      <c r="F148" s="159">
        <f t="shared" si="4"/>
        <v>101.14824471307051</v>
      </c>
      <c r="G148" s="34"/>
      <c r="H148" s="34"/>
      <c r="I148" s="35">
        <f t="shared" si="7"/>
        <v>5126.085</v>
      </c>
      <c r="J148" s="35">
        <f t="shared" si="7"/>
        <v>4839.282</v>
      </c>
      <c r="L148" s="99"/>
      <c r="M148" s="99"/>
    </row>
    <row r="149" spans="1:13" ht="16.5" customHeight="1">
      <c r="A149" s="50" t="s">
        <v>66</v>
      </c>
      <c r="B149" s="49" t="s">
        <v>42</v>
      </c>
      <c r="C149" s="170">
        <v>37454.2</v>
      </c>
      <c r="D149" s="170">
        <v>51450</v>
      </c>
      <c r="E149" s="170">
        <f t="shared" si="3"/>
        <v>13995.800000000003</v>
      </c>
      <c r="F149" s="159">
        <f t="shared" si="4"/>
        <v>137.3677718386723</v>
      </c>
      <c r="G149" s="34"/>
      <c r="H149" s="34"/>
      <c r="I149" s="35">
        <f t="shared" si="7"/>
        <v>1011.2633999999999</v>
      </c>
      <c r="J149" s="35">
        <f t="shared" si="7"/>
        <v>463.05</v>
      </c>
      <c r="L149" s="99"/>
      <c r="M149" s="99"/>
    </row>
    <row r="150" spans="1:13" ht="16.5" customHeight="1" hidden="1">
      <c r="A150" s="50" t="s">
        <v>33</v>
      </c>
      <c r="B150" s="49" t="s">
        <v>42</v>
      </c>
      <c r="C150" s="172"/>
      <c r="D150" s="172"/>
      <c r="E150" s="170">
        <f t="shared" si="3"/>
        <v>0</v>
      </c>
      <c r="F150" s="159" t="e">
        <f t="shared" si="4"/>
        <v>#DIV/0!</v>
      </c>
      <c r="G150" s="34"/>
      <c r="H150" s="34"/>
      <c r="I150" s="35">
        <f>C150*C80*9/1000</f>
        <v>0</v>
      </c>
      <c r="J150" s="35">
        <f>D150*D80*9/1000</f>
        <v>0</v>
      </c>
      <c r="L150" s="99"/>
      <c r="M150" s="99"/>
    </row>
    <row r="151" spans="1:13" ht="16.5" customHeight="1">
      <c r="A151" s="50" t="s">
        <v>87</v>
      </c>
      <c r="B151" s="49" t="s">
        <v>42</v>
      </c>
      <c r="C151" s="170">
        <v>20121.7</v>
      </c>
      <c r="D151" s="170">
        <v>23272.3</v>
      </c>
      <c r="E151" s="170">
        <f t="shared" si="3"/>
        <v>3150.5999999999985</v>
      </c>
      <c r="F151" s="159">
        <f t="shared" si="4"/>
        <v>115.6577227570235</v>
      </c>
      <c r="G151" s="34"/>
      <c r="H151" s="34"/>
      <c r="I151" s="35">
        <f aca="true" t="shared" si="8" ref="I151:J154">C151*C82*9/1000</f>
        <v>25896.627900000003</v>
      </c>
      <c r="J151" s="35">
        <f t="shared" si="8"/>
        <v>26390.7882</v>
      </c>
      <c r="L151" s="99"/>
      <c r="M151" s="99"/>
    </row>
    <row r="152" spans="1:13" ht="16.5" customHeight="1">
      <c r="A152" s="50" t="s">
        <v>18</v>
      </c>
      <c r="B152" s="49" t="s">
        <v>42</v>
      </c>
      <c r="C152" s="170">
        <v>31041</v>
      </c>
      <c r="D152" s="170">
        <v>35900.3</v>
      </c>
      <c r="E152" s="170">
        <f t="shared" si="3"/>
        <v>4859.300000000003</v>
      </c>
      <c r="F152" s="159">
        <f t="shared" si="4"/>
        <v>115.65445700847268</v>
      </c>
      <c r="G152" s="34"/>
      <c r="H152" s="34"/>
      <c r="I152" s="35">
        <f t="shared" si="8"/>
        <v>32127.435</v>
      </c>
      <c r="J152" s="35">
        <f t="shared" si="8"/>
        <v>37803.015900000006</v>
      </c>
      <c r="L152" s="99"/>
      <c r="M152" s="99"/>
    </row>
    <row r="153" spans="1:13" ht="16.5" customHeight="1">
      <c r="A153" s="50" t="s">
        <v>50</v>
      </c>
      <c r="B153" s="49" t="s">
        <v>42</v>
      </c>
      <c r="C153" s="170">
        <v>40776</v>
      </c>
      <c r="D153" s="170">
        <v>44689</v>
      </c>
      <c r="E153" s="170">
        <f t="shared" si="3"/>
        <v>3913</v>
      </c>
      <c r="F153" s="159">
        <f t="shared" si="4"/>
        <v>109.59633117520109</v>
      </c>
      <c r="G153" s="34"/>
      <c r="H153" s="34"/>
      <c r="I153" s="35">
        <f t="shared" si="8"/>
        <v>32294.592</v>
      </c>
      <c r="J153" s="35">
        <f t="shared" si="8"/>
        <v>34589.286</v>
      </c>
      <c r="L153" s="99"/>
      <c r="M153" s="99"/>
    </row>
    <row r="154" spans="1:13" ht="16.5" customHeight="1">
      <c r="A154" s="50" t="s">
        <v>85</v>
      </c>
      <c r="B154" s="49" t="s">
        <v>42</v>
      </c>
      <c r="C154" s="170">
        <v>49175.6</v>
      </c>
      <c r="D154" s="170">
        <v>52608.75</v>
      </c>
      <c r="E154" s="170">
        <f t="shared" si="3"/>
        <v>3433.1500000000015</v>
      </c>
      <c r="F154" s="159">
        <f t="shared" si="4"/>
        <v>106.98140947949797</v>
      </c>
      <c r="G154" s="34"/>
      <c r="H154" s="34"/>
      <c r="I154" s="35">
        <f t="shared" si="8"/>
        <v>28325.145599999996</v>
      </c>
      <c r="J154" s="35">
        <f t="shared" si="8"/>
        <v>28408.725</v>
      </c>
      <c r="L154" s="99"/>
      <c r="M154" s="99"/>
    </row>
    <row r="155" spans="1:13" ht="16.5" customHeight="1">
      <c r="A155" s="50" t="s">
        <v>19</v>
      </c>
      <c r="B155" s="49" t="s">
        <v>42</v>
      </c>
      <c r="C155" s="170">
        <v>32095.8</v>
      </c>
      <c r="D155" s="170">
        <v>29925</v>
      </c>
      <c r="E155" s="170">
        <f t="shared" si="3"/>
        <v>-2170.7999999999993</v>
      </c>
      <c r="F155" s="159">
        <f t="shared" si="4"/>
        <v>93.23649823341373</v>
      </c>
      <c r="G155" s="34"/>
      <c r="H155" s="34"/>
      <c r="I155" s="35">
        <f aca="true" t="shared" si="9" ref="I155:J172">C155*C86*9/1000</f>
        <v>7221.555</v>
      </c>
      <c r="J155" s="35">
        <f t="shared" si="9"/>
        <v>2693.25</v>
      </c>
      <c r="L155" s="99"/>
      <c r="M155" s="99"/>
    </row>
    <row r="156" spans="1:13" ht="16.5" customHeight="1">
      <c r="A156" s="50" t="s">
        <v>161</v>
      </c>
      <c r="B156" s="49" t="s">
        <v>42</v>
      </c>
      <c r="C156" s="170">
        <v>39134.8</v>
      </c>
      <c r="D156" s="170">
        <v>40150</v>
      </c>
      <c r="E156" s="170">
        <f t="shared" si="3"/>
        <v>1015.1999999999971</v>
      </c>
      <c r="F156" s="159">
        <f t="shared" si="4"/>
        <v>102.59411061254944</v>
      </c>
      <c r="G156" s="34"/>
      <c r="H156" s="111"/>
      <c r="I156" s="35">
        <f t="shared" si="9"/>
        <v>3522.132</v>
      </c>
      <c r="J156" s="35">
        <f t="shared" si="9"/>
        <v>1445.4</v>
      </c>
      <c r="L156" s="99"/>
      <c r="M156" s="99"/>
    </row>
    <row r="157" spans="1:13" ht="16.5" customHeight="1">
      <c r="A157" s="50" t="s">
        <v>53</v>
      </c>
      <c r="B157" s="49" t="s">
        <v>42</v>
      </c>
      <c r="C157" s="170">
        <v>61154.2</v>
      </c>
      <c r="D157" s="170">
        <v>56596.87</v>
      </c>
      <c r="E157" s="170">
        <f t="shared" si="3"/>
        <v>-4557.3299999999945</v>
      </c>
      <c r="F157" s="159">
        <f t="shared" si="4"/>
        <v>92.5478053837676</v>
      </c>
      <c r="G157" s="34"/>
      <c r="H157" s="34"/>
      <c r="I157" s="35">
        <f t="shared" si="9"/>
        <v>1651.1634</v>
      </c>
      <c r="J157" s="35">
        <f t="shared" si="9"/>
        <v>2037.48732</v>
      </c>
      <c r="L157" s="99"/>
      <c r="M157" s="99"/>
    </row>
    <row r="158" spans="1:13" ht="16.5" customHeight="1">
      <c r="A158" s="50" t="s">
        <v>80</v>
      </c>
      <c r="B158" s="49" t="s">
        <v>42</v>
      </c>
      <c r="C158" s="170">
        <v>84222.7</v>
      </c>
      <c r="D158" s="170">
        <v>94569</v>
      </c>
      <c r="E158" s="170">
        <f t="shared" si="3"/>
        <v>10346.300000000003</v>
      </c>
      <c r="F158" s="159">
        <f t="shared" si="4"/>
        <v>112.28445537841935</v>
      </c>
      <c r="G158" s="34"/>
      <c r="H158" s="34"/>
      <c r="I158" s="35">
        <f t="shared" si="9"/>
        <v>20466.1161</v>
      </c>
      <c r="J158" s="35">
        <f t="shared" si="9"/>
        <v>24682.509</v>
      </c>
      <c r="L158" s="99"/>
      <c r="M158" s="99"/>
    </row>
    <row r="159" spans="1:13" ht="16.5" customHeight="1">
      <c r="A159" s="50" t="s">
        <v>29</v>
      </c>
      <c r="B159" s="49" t="s">
        <v>42</v>
      </c>
      <c r="C159" s="170">
        <v>23018.6</v>
      </c>
      <c r="D159" s="170">
        <v>24500</v>
      </c>
      <c r="E159" s="170">
        <f t="shared" si="3"/>
        <v>1481.4000000000015</v>
      </c>
      <c r="F159" s="159">
        <f t="shared" si="4"/>
        <v>106.43566507085576</v>
      </c>
      <c r="G159" s="34"/>
      <c r="H159" s="34"/>
      <c r="I159" s="35">
        <f t="shared" si="9"/>
        <v>9115.3656</v>
      </c>
      <c r="J159" s="35">
        <f t="shared" si="9"/>
        <v>10584</v>
      </c>
      <c r="L159" s="99"/>
      <c r="M159" s="99"/>
    </row>
    <row r="160" spans="1:13" ht="16.5" customHeight="1">
      <c r="A160" s="50" t="s">
        <v>126</v>
      </c>
      <c r="B160" s="49" t="s">
        <v>42</v>
      </c>
      <c r="C160" s="170">
        <v>36613.6</v>
      </c>
      <c r="D160" s="170">
        <v>38759.1</v>
      </c>
      <c r="E160" s="170">
        <f t="shared" si="3"/>
        <v>2145.5</v>
      </c>
      <c r="F160" s="159">
        <f t="shared" si="4"/>
        <v>105.85984442939235</v>
      </c>
      <c r="G160" s="56"/>
      <c r="H160" s="56"/>
      <c r="I160" s="35">
        <f t="shared" si="9"/>
        <v>2306.6567999999997</v>
      </c>
      <c r="J160" s="35">
        <f t="shared" si="9"/>
        <v>2441.8233000000005</v>
      </c>
      <c r="L160" s="99"/>
      <c r="M160" s="99"/>
    </row>
    <row r="161" spans="1:13" ht="16.5" customHeight="1">
      <c r="A161" s="50" t="s">
        <v>90</v>
      </c>
      <c r="B161" s="49" t="s">
        <v>42</v>
      </c>
      <c r="C161" s="170">
        <v>26512.1</v>
      </c>
      <c r="D161" s="170">
        <v>27346.9</v>
      </c>
      <c r="E161" s="170">
        <f t="shared" si="3"/>
        <v>834.8000000000029</v>
      </c>
      <c r="F161" s="159">
        <f t="shared" si="4"/>
        <v>103.1487509476805</v>
      </c>
      <c r="G161" s="34"/>
      <c r="H161" s="34"/>
      <c r="I161" s="35">
        <f t="shared" si="9"/>
        <v>20997.5832</v>
      </c>
      <c r="J161" s="35">
        <f t="shared" si="9"/>
        <v>23135.477400000003</v>
      </c>
      <c r="L161" s="99"/>
      <c r="M161" s="99"/>
    </row>
    <row r="162" spans="1:13" ht="16.5" customHeight="1">
      <c r="A162" s="50" t="s">
        <v>172</v>
      </c>
      <c r="B162" s="49" t="s">
        <v>42</v>
      </c>
      <c r="C162" s="170">
        <v>18884.1</v>
      </c>
      <c r="D162" s="170">
        <v>19526.2</v>
      </c>
      <c r="E162" s="170">
        <f t="shared" si="3"/>
        <v>642.1000000000022</v>
      </c>
      <c r="F162" s="159">
        <f t="shared" si="4"/>
        <v>103.40021499568421</v>
      </c>
      <c r="G162" s="56"/>
      <c r="H162" s="56"/>
      <c r="I162" s="35">
        <f t="shared" si="9"/>
        <v>4928.750099999999</v>
      </c>
      <c r="J162" s="35">
        <f t="shared" si="9"/>
        <v>5272.074</v>
      </c>
      <c r="L162" s="99"/>
      <c r="M162" s="99"/>
    </row>
    <row r="163" spans="1:13" s="210" customFormat="1" ht="16.5" customHeight="1">
      <c r="A163" s="205" t="s">
        <v>78</v>
      </c>
      <c r="B163" s="206" t="s">
        <v>42</v>
      </c>
      <c r="C163" s="213">
        <v>24112</v>
      </c>
      <c r="D163" s="213">
        <v>26121</v>
      </c>
      <c r="E163" s="206">
        <f t="shared" si="3"/>
        <v>2009</v>
      </c>
      <c r="F163" s="208">
        <f t="shared" si="4"/>
        <v>108.3319508958195</v>
      </c>
      <c r="G163" s="214"/>
      <c r="H163" s="214"/>
      <c r="I163" s="215">
        <f t="shared" si="9"/>
        <v>1953.072</v>
      </c>
      <c r="J163" s="215">
        <f t="shared" si="9"/>
        <v>2115.801</v>
      </c>
      <c r="L163" s="211"/>
      <c r="M163" s="211"/>
    </row>
    <row r="164" spans="1:13" ht="16.5" customHeight="1">
      <c r="A164" s="50" t="s">
        <v>165</v>
      </c>
      <c r="B164" s="49" t="s">
        <v>42</v>
      </c>
      <c r="C164" s="170">
        <v>36424</v>
      </c>
      <c r="D164" s="174">
        <v>45358</v>
      </c>
      <c r="E164" s="49">
        <f aca="true" t="shared" si="10" ref="E164:E173">D164-C164</f>
        <v>8934</v>
      </c>
      <c r="F164" s="159">
        <f t="shared" si="4"/>
        <v>124.52778387876127</v>
      </c>
      <c r="G164" s="34">
        <f>16998.3+17701.1+18477.8+18588.8+18132.3+20414.2+20122.3</f>
        <v>130434.8</v>
      </c>
      <c r="H164" s="34">
        <f>G164/D95/9*1000</f>
        <v>34671.664008506115</v>
      </c>
      <c r="I164" s="35">
        <f t="shared" si="9"/>
        <v>119325.024</v>
      </c>
      <c r="J164" s="35">
        <f t="shared" si="9"/>
        <v>170636.796</v>
      </c>
      <c r="L164" s="99"/>
      <c r="M164" s="99"/>
    </row>
    <row r="165" spans="1:13" ht="16.5" customHeight="1">
      <c r="A165" s="50" t="s">
        <v>169</v>
      </c>
      <c r="B165" s="49" t="s">
        <v>42</v>
      </c>
      <c r="C165" s="170">
        <v>20600.3</v>
      </c>
      <c r="D165" s="170">
        <v>22848.5</v>
      </c>
      <c r="E165" s="49">
        <f t="shared" si="10"/>
        <v>2248.2000000000007</v>
      </c>
      <c r="F165" s="159">
        <f t="shared" si="4"/>
        <v>110.91343329951506</v>
      </c>
      <c r="G165" s="34"/>
      <c r="H165" s="34"/>
      <c r="I165" s="35">
        <f t="shared" si="9"/>
        <v>5747.483699999999</v>
      </c>
      <c r="J165" s="35">
        <f t="shared" si="9"/>
        <v>6786.0045</v>
      </c>
      <c r="L165" s="99"/>
      <c r="M165" s="99"/>
    </row>
    <row r="166" spans="1:13" ht="16.5" customHeight="1">
      <c r="A166" s="50" t="s">
        <v>170</v>
      </c>
      <c r="B166" s="49" t="s">
        <v>42</v>
      </c>
      <c r="C166" s="170">
        <v>14353.9</v>
      </c>
      <c r="D166" s="170">
        <v>19112.35</v>
      </c>
      <c r="E166" s="49">
        <f t="shared" si="10"/>
        <v>4758.449999999999</v>
      </c>
      <c r="F166" s="159">
        <f t="shared" si="4"/>
        <v>133.15092065571028</v>
      </c>
      <c r="G166" s="34"/>
      <c r="H166" s="34"/>
      <c r="I166" s="35">
        <f t="shared" si="9"/>
        <v>775.1106</v>
      </c>
      <c r="J166" s="35">
        <f t="shared" si="9"/>
        <v>1032.0668999999998</v>
      </c>
      <c r="L166" s="99"/>
      <c r="M166" s="99"/>
    </row>
    <row r="167" spans="1:13" ht="16.5" customHeight="1">
      <c r="A167" s="50" t="s">
        <v>171</v>
      </c>
      <c r="B167" s="49" t="s">
        <v>42</v>
      </c>
      <c r="C167" s="170">
        <v>26026.8</v>
      </c>
      <c r="D167" s="170">
        <v>25550</v>
      </c>
      <c r="E167" s="49">
        <f t="shared" si="10"/>
        <v>-476.7999999999993</v>
      </c>
      <c r="F167" s="159">
        <f t="shared" si="4"/>
        <v>98.1680421719151</v>
      </c>
      <c r="G167" s="34"/>
      <c r="H167" s="34"/>
      <c r="I167" s="35">
        <f t="shared" si="9"/>
        <v>3279.3768000000005</v>
      </c>
      <c r="J167" s="35">
        <f t="shared" si="9"/>
        <v>4599</v>
      </c>
      <c r="L167" s="99"/>
      <c r="M167" s="99"/>
    </row>
    <row r="168" spans="1:13" ht="16.5" customHeight="1">
      <c r="A168" s="50" t="s">
        <v>174</v>
      </c>
      <c r="B168" s="49" t="s">
        <v>42</v>
      </c>
      <c r="C168" s="170">
        <v>27168.5</v>
      </c>
      <c r="D168" s="170">
        <v>26283.3</v>
      </c>
      <c r="E168" s="49">
        <f t="shared" si="10"/>
        <v>-885.2000000000007</v>
      </c>
      <c r="F168" s="159">
        <f t="shared" si="4"/>
        <v>96.74181496954193</v>
      </c>
      <c r="G168" s="34"/>
      <c r="H168" s="34"/>
      <c r="I168" s="35">
        <f t="shared" si="9"/>
        <v>1467.099</v>
      </c>
      <c r="J168" s="35">
        <f t="shared" si="9"/>
        <v>1419.2982</v>
      </c>
      <c r="L168" s="99"/>
      <c r="M168" s="99"/>
    </row>
    <row r="169" spans="1:13" ht="16.5" customHeight="1">
      <c r="A169" s="50" t="s">
        <v>175</v>
      </c>
      <c r="B169" s="49" t="s">
        <v>42</v>
      </c>
      <c r="C169" s="170">
        <v>33705</v>
      </c>
      <c r="D169" s="170">
        <v>30779.2</v>
      </c>
      <c r="E169" s="49">
        <f t="shared" si="10"/>
        <v>-2925.7999999999993</v>
      </c>
      <c r="F169" s="159">
        <f t="shared" si="4"/>
        <v>91.31938881471592</v>
      </c>
      <c r="G169" s="34"/>
      <c r="H169" s="34"/>
      <c r="I169" s="35">
        <f t="shared" si="9"/>
        <v>3033.45</v>
      </c>
      <c r="J169" s="35">
        <f t="shared" si="9"/>
        <v>831.0384</v>
      </c>
      <c r="L169" s="99"/>
      <c r="M169" s="99"/>
    </row>
    <row r="170" spans="1:13" ht="16.5" customHeight="1">
      <c r="A170" s="50" t="s">
        <v>177</v>
      </c>
      <c r="B170" s="49" t="s">
        <v>42</v>
      </c>
      <c r="C170" s="170">
        <v>27237.5</v>
      </c>
      <c r="D170" s="170">
        <v>32162.5</v>
      </c>
      <c r="E170" s="49">
        <f t="shared" si="10"/>
        <v>4925</v>
      </c>
      <c r="F170" s="159">
        <f t="shared" si="4"/>
        <v>118.08168884809547</v>
      </c>
      <c r="G170" s="34"/>
      <c r="H170" s="34"/>
      <c r="I170" s="35">
        <f t="shared" si="9"/>
        <v>245.1375</v>
      </c>
      <c r="J170" s="35">
        <f t="shared" si="9"/>
        <v>289.4625</v>
      </c>
      <c r="L170" s="99"/>
      <c r="M170" s="99"/>
    </row>
    <row r="171" spans="1:13" ht="16.5" customHeight="1">
      <c r="A171" s="50" t="s">
        <v>178</v>
      </c>
      <c r="B171" s="49" t="s">
        <v>42</v>
      </c>
      <c r="C171" s="170">
        <v>33650</v>
      </c>
      <c r="D171" s="170">
        <v>50968.8</v>
      </c>
      <c r="E171" s="170">
        <f t="shared" si="10"/>
        <v>17318.800000000003</v>
      </c>
      <c r="F171" s="159">
        <f t="shared" si="4"/>
        <v>151.46745913818722</v>
      </c>
      <c r="G171" s="34"/>
      <c r="H171" s="34"/>
      <c r="I171" s="35">
        <f t="shared" si="9"/>
        <v>605.7</v>
      </c>
      <c r="J171" s="35">
        <f t="shared" si="9"/>
        <v>917.4384</v>
      </c>
      <c r="L171" s="99"/>
      <c r="M171" s="99"/>
    </row>
    <row r="172" spans="1:13" ht="16.5" customHeight="1">
      <c r="A172" s="50" t="s">
        <v>179</v>
      </c>
      <c r="B172" s="49" t="s">
        <v>42</v>
      </c>
      <c r="C172" s="170">
        <v>48909.4</v>
      </c>
      <c r="D172" s="170">
        <v>51400</v>
      </c>
      <c r="E172" s="170">
        <f t="shared" si="10"/>
        <v>2490.5999999999985</v>
      </c>
      <c r="F172" s="170">
        <f>D172/C172*100</f>
        <v>105.09227265106502</v>
      </c>
      <c r="G172" s="34"/>
      <c r="H172" s="34"/>
      <c r="I172" s="35">
        <f t="shared" si="9"/>
        <v>3521.4768000000004</v>
      </c>
      <c r="J172" s="35">
        <f t="shared" si="9"/>
        <v>4163.4</v>
      </c>
      <c r="L172" s="99"/>
      <c r="M172" s="99"/>
    </row>
    <row r="173" spans="1:13" s="54" customFormat="1" ht="16.5" customHeight="1">
      <c r="A173" s="50" t="s">
        <v>173</v>
      </c>
      <c r="B173" s="49" t="s">
        <v>42</v>
      </c>
      <c r="C173" s="170">
        <v>50373.1</v>
      </c>
      <c r="D173" s="170">
        <v>40064.4</v>
      </c>
      <c r="E173" s="49">
        <f t="shared" si="10"/>
        <v>-10308.699999999997</v>
      </c>
      <c r="F173" s="170">
        <f>D173/C173*100</f>
        <v>79.53530753517255</v>
      </c>
      <c r="G173" s="111"/>
      <c r="H173" s="111"/>
      <c r="I173" s="35">
        <f>C173*C104*9/1000</f>
        <v>27201.474</v>
      </c>
      <c r="J173" s="35">
        <f>D173*D104*9/1000</f>
        <v>18028.98</v>
      </c>
      <c r="L173" s="100"/>
      <c r="M173" s="100"/>
    </row>
    <row r="174" spans="1:13" ht="18" customHeight="1">
      <c r="A174" s="120" t="s">
        <v>56</v>
      </c>
      <c r="B174" s="121"/>
      <c r="C174" s="173"/>
      <c r="D174" s="173"/>
      <c r="E174" s="173"/>
      <c r="F174" s="173"/>
      <c r="G174" s="19"/>
      <c r="H174" s="19"/>
      <c r="I174" s="29"/>
      <c r="J174" s="29"/>
      <c r="L174" s="99"/>
      <c r="M174" s="99"/>
    </row>
    <row r="175" spans="1:13" ht="16.5" customHeight="1">
      <c r="A175" s="47" t="s">
        <v>43</v>
      </c>
      <c r="B175" s="52" t="s">
        <v>47</v>
      </c>
      <c r="C175" s="155">
        <v>82</v>
      </c>
      <c r="D175" s="155">
        <v>65</v>
      </c>
      <c r="E175" s="52">
        <f aca="true" t="shared" si="11" ref="E175:E180">D175-C175</f>
        <v>-17</v>
      </c>
      <c r="F175" s="154">
        <f aca="true" t="shared" si="12" ref="F175:F182">D175/C175*100</f>
        <v>79.26829268292683</v>
      </c>
      <c r="G175" s="19"/>
      <c r="H175" s="19"/>
      <c r="I175" s="29"/>
      <c r="J175" s="29"/>
      <c r="L175" s="99"/>
      <c r="M175" s="99"/>
    </row>
    <row r="176" spans="1:13" ht="16.5" customHeight="1">
      <c r="A176" s="48" t="s">
        <v>64</v>
      </c>
      <c r="B176" s="51" t="s">
        <v>47</v>
      </c>
      <c r="C176" s="170">
        <f>C175/C40</f>
        <v>7.9611650485436884</v>
      </c>
      <c r="D176" s="170">
        <f>D175/D40</f>
        <v>6.372549019607844</v>
      </c>
      <c r="E176" s="174">
        <f t="shared" si="11"/>
        <v>-1.5886160289358449</v>
      </c>
      <c r="F176" s="161">
        <f t="shared" si="12"/>
        <v>80.04543280726926</v>
      </c>
      <c r="G176" s="19"/>
      <c r="H176" s="19"/>
      <c r="I176" s="19"/>
      <c r="J176" s="19"/>
      <c r="L176" s="99"/>
      <c r="M176" s="99"/>
    </row>
    <row r="177" spans="1:13" ht="16.5" customHeight="1">
      <c r="A177" s="47" t="s">
        <v>44</v>
      </c>
      <c r="B177" s="52" t="s">
        <v>47</v>
      </c>
      <c r="C177" s="125">
        <v>141</v>
      </c>
      <c r="D177" s="125">
        <v>165</v>
      </c>
      <c r="E177" s="52">
        <f t="shared" si="11"/>
        <v>24</v>
      </c>
      <c r="F177" s="154">
        <f t="shared" si="12"/>
        <v>117.02127659574468</v>
      </c>
      <c r="G177" s="19"/>
      <c r="H177" s="19"/>
      <c r="I177" s="19"/>
      <c r="J177" s="19"/>
      <c r="L177" s="99"/>
      <c r="M177" s="99"/>
    </row>
    <row r="178" spans="1:13" ht="16.5" customHeight="1">
      <c r="A178" s="48" t="s">
        <v>45</v>
      </c>
      <c r="B178" s="51" t="s">
        <v>47</v>
      </c>
      <c r="C178" s="170">
        <f>C177/C40</f>
        <v>13.689320388349513</v>
      </c>
      <c r="D178" s="170">
        <f>D177/D40</f>
        <v>16.176470588235293</v>
      </c>
      <c r="E178" s="174">
        <f t="shared" si="11"/>
        <v>2.4871501998857806</v>
      </c>
      <c r="F178" s="161">
        <f t="shared" si="12"/>
        <v>118.16854401335004</v>
      </c>
      <c r="G178" s="19"/>
      <c r="H178" s="19"/>
      <c r="I178" s="19"/>
      <c r="J178" s="19"/>
      <c r="L178" s="99"/>
      <c r="M178" s="99"/>
    </row>
    <row r="179" spans="1:13" ht="16.5" customHeight="1">
      <c r="A179" s="47" t="s">
        <v>105</v>
      </c>
      <c r="B179" s="52" t="s">
        <v>47</v>
      </c>
      <c r="C179" s="155">
        <f>C175-C177</f>
        <v>-59</v>
      </c>
      <c r="D179" s="155">
        <f>D175-D177</f>
        <v>-100</v>
      </c>
      <c r="E179" s="52">
        <f t="shared" si="11"/>
        <v>-41</v>
      </c>
      <c r="F179" s="154" t="s">
        <v>185</v>
      </c>
      <c r="G179" s="19"/>
      <c r="H179" s="19"/>
      <c r="I179" s="19"/>
      <c r="J179" s="19"/>
      <c r="L179" s="99"/>
      <c r="M179" s="99"/>
    </row>
    <row r="180" spans="1:13" ht="16.5" customHeight="1">
      <c r="A180" s="53" t="s">
        <v>45</v>
      </c>
      <c r="B180" s="93" t="s">
        <v>47</v>
      </c>
      <c r="C180" s="175">
        <f>C179/C40</f>
        <v>-5.7281553398058245</v>
      </c>
      <c r="D180" s="175">
        <f>D179/D40</f>
        <v>-9.803921568627452</v>
      </c>
      <c r="E180" s="176">
        <f t="shared" si="11"/>
        <v>-4.075766228821627</v>
      </c>
      <c r="F180" s="161" t="s">
        <v>185</v>
      </c>
      <c r="G180" s="19"/>
      <c r="H180" s="19"/>
      <c r="I180" s="19"/>
      <c r="J180" s="19"/>
      <c r="L180" s="99"/>
      <c r="M180" s="99"/>
    </row>
    <row r="181" spans="1:13" ht="15" customHeight="1" hidden="1">
      <c r="A181" s="76" t="s">
        <v>46</v>
      </c>
      <c r="B181" s="81" t="s">
        <v>47</v>
      </c>
      <c r="C181" s="27">
        <v>211</v>
      </c>
      <c r="D181" s="27">
        <v>211</v>
      </c>
      <c r="E181" s="8">
        <f>D181-C181</f>
        <v>0</v>
      </c>
      <c r="F181" s="8">
        <f t="shared" si="12"/>
        <v>100</v>
      </c>
      <c r="G181" s="19"/>
      <c r="H181" s="19"/>
      <c r="I181" s="19"/>
      <c r="J181" s="19"/>
      <c r="L181" s="99"/>
      <c r="M181" s="99"/>
    </row>
    <row r="182" spans="1:13" ht="15" customHeight="1" hidden="1">
      <c r="A182" s="94" t="s">
        <v>48</v>
      </c>
      <c r="B182" s="95" t="s">
        <v>47</v>
      </c>
      <c r="C182" s="177">
        <v>74</v>
      </c>
      <c r="D182" s="177">
        <v>74</v>
      </c>
      <c r="E182" s="178">
        <f>D182-C182</f>
        <v>0</v>
      </c>
      <c r="F182" s="178">
        <f t="shared" si="12"/>
        <v>100</v>
      </c>
      <c r="G182" s="19"/>
      <c r="H182" s="19"/>
      <c r="I182" s="19"/>
      <c r="J182" s="19"/>
      <c r="L182" s="99"/>
      <c r="M182" s="99"/>
    </row>
    <row r="183" spans="1:13" ht="18" customHeight="1">
      <c r="A183" s="90" t="s">
        <v>57</v>
      </c>
      <c r="B183" s="3"/>
      <c r="C183" s="15"/>
      <c r="D183" s="15"/>
      <c r="E183" s="15"/>
      <c r="F183" s="15"/>
      <c r="G183" s="19"/>
      <c r="H183" s="19"/>
      <c r="I183" s="29"/>
      <c r="J183" s="29"/>
      <c r="L183" s="99"/>
      <c r="M183" s="99"/>
    </row>
    <row r="184" spans="1:13" ht="16.5" customHeight="1">
      <c r="A184" s="76" t="s">
        <v>58</v>
      </c>
      <c r="B184" s="70" t="s">
        <v>47</v>
      </c>
      <c r="C184" s="122">
        <v>11</v>
      </c>
      <c r="D184" s="122">
        <v>45</v>
      </c>
      <c r="E184" s="18">
        <f>D184-C184</f>
        <v>34</v>
      </c>
      <c r="F184" s="8">
        <f>D184/C184*100</f>
        <v>409.09090909090907</v>
      </c>
      <c r="G184" s="19"/>
      <c r="H184" s="19"/>
      <c r="I184" s="19"/>
      <c r="J184" s="19"/>
      <c r="L184" s="99"/>
      <c r="M184" s="99"/>
    </row>
    <row r="185" spans="1:13" ht="16.5" customHeight="1">
      <c r="A185" s="76" t="s">
        <v>59</v>
      </c>
      <c r="B185" s="70" t="s">
        <v>112</v>
      </c>
      <c r="C185" s="122">
        <v>59</v>
      </c>
      <c r="D185" s="122">
        <v>72</v>
      </c>
      <c r="E185" s="18">
        <f>D185-C185</f>
        <v>13</v>
      </c>
      <c r="F185" s="8">
        <f>D185/C185*100</f>
        <v>122.03389830508475</v>
      </c>
      <c r="G185" s="19"/>
      <c r="H185" s="19"/>
      <c r="I185" s="19"/>
      <c r="J185" s="19"/>
      <c r="L185" s="103"/>
      <c r="M185" s="103"/>
    </row>
    <row r="186" spans="1:13" ht="21.75" customHeight="1">
      <c r="A186" s="102" t="s">
        <v>60</v>
      </c>
      <c r="B186" s="70" t="s">
        <v>112</v>
      </c>
      <c r="C186" s="122">
        <v>46</v>
      </c>
      <c r="D186" s="122">
        <v>38</v>
      </c>
      <c r="E186" s="18">
        <f>D186-C186</f>
        <v>-8</v>
      </c>
      <c r="F186" s="8">
        <f>D186/C186*100</f>
        <v>82.6086956521739</v>
      </c>
      <c r="G186" s="19"/>
      <c r="H186" s="19"/>
      <c r="I186" s="19"/>
      <c r="J186" s="19"/>
      <c r="L186" s="103"/>
      <c r="M186" s="103"/>
    </row>
    <row r="187" spans="1:13" ht="16.5" customHeight="1">
      <c r="A187" s="76" t="s">
        <v>61</v>
      </c>
      <c r="B187" s="70" t="s">
        <v>112</v>
      </c>
      <c r="C187" s="122">
        <v>59</v>
      </c>
      <c r="D187" s="122">
        <v>72</v>
      </c>
      <c r="E187" s="18">
        <f>D187-C187</f>
        <v>13</v>
      </c>
      <c r="F187" s="8">
        <f>D187/C187*100</f>
        <v>122.03389830508475</v>
      </c>
      <c r="G187" s="19"/>
      <c r="H187" s="19"/>
      <c r="I187" s="19"/>
      <c r="J187" s="19"/>
      <c r="L187" s="99"/>
      <c r="M187" s="99"/>
    </row>
    <row r="188" spans="1:13" ht="16.5" customHeight="1">
      <c r="A188" s="76" t="s">
        <v>62</v>
      </c>
      <c r="B188" s="70" t="s">
        <v>112</v>
      </c>
      <c r="C188" s="122">
        <v>19</v>
      </c>
      <c r="D188" s="122">
        <v>0</v>
      </c>
      <c r="E188" s="18">
        <f>D188-C188</f>
        <v>-19</v>
      </c>
      <c r="F188" s="8">
        <f>D188/C188*100</f>
        <v>0</v>
      </c>
      <c r="G188" s="19"/>
      <c r="H188" s="19"/>
      <c r="I188" s="19"/>
      <c r="J188" s="19"/>
      <c r="L188" s="99"/>
      <c r="M188" s="99"/>
    </row>
    <row r="189" spans="1:13" ht="16.5" customHeight="1">
      <c r="A189" s="76" t="s">
        <v>63</v>
      </c>
      <c r="B189" s="70"/>
      <c r="C189" s="179"/>
      <c r="D189" s="179"/>
      <c r="E189" s="8"/>
      <c r="F189" s="8"/>
      <c r="G189" s="19"/>
      <c r="H189" s="19"/>
      <c r="I189" s="19"/>
      <c r="J189" s="19"/>
      <c r="L189" s="99"/>
      <c r="M189" s="99"/>
    </row>
    <row r="190" spans="1:13" ht="16.5" customHeight="1">
      <c r="A190" s="76" t="s">
        <v>187</v>
      </c>
      <c r="B190" s="70" t="s">
        <v>125</v>
      </c>
      <c r="C190" s="122">
        <v>205</v>
      </c>
      <c r="D190" s="122">
        <v>152</v>
      </c>
      <c r="E190" s="8">
        <f>D190-C190</f>
        <v>-53</v>
      </c>
      <c r="F190" s="8">
        <f>D190/C190*100</f>
        <v>74.14634146341463</v>
      </c>
      <c r="G190" s="19"/>
      <c r="H190" s="19"/>
      <c r="I190" s="19"/>
      <c r="J190" s="19"/>
      <c r="L190" s="99"/>
      <c r="M190" s="99"/>
    </row>
    <row r="191" spans="1:13" ht="16.5" customHeight="1">
      <c r="A191" s="76" t="s">
        <v>188</v>
      </c>
      <c r="B191" s="70" t="s">
        <v>8</v>
      </c>
      <c r="C191" s="180">
        <v>2199.1</v>
      </c>
      <c r="D191" s="180">
        <v>1799.4</v>
      </c>
      <c r="E191" s="8">
        <f>D191-C191</f>
        <v>-399.6999999999998</v>
      </c>
      <c r="F191" s="8">
        <f>D191/C191*100</f>
        <v>81.82438270201446</v>
      </c>
      <c r="G191" s="19"/>
      <c r="H191" s="19"/>
      <c r="I191" s="19"/>
      <c r="J191" s="19"/>
      <c r="L191" s="99"/>
      <c r="M191" s="99"/>
    </row>
    <row r="192" spans="1:13" ht="16.5" customHeight="1">
      <c r="A192" s="76" t="s">
        <v>189</v>
      </c>
      <c r="B192" s="70" t="s">
        <v>125</v>
      </c>
      <c r="C192" s="160">
        <v>8</v>
      </c>
      <c r="D192" s="160">
        <v>31</v>
      </c>
      <c r="E192" s="18">
        <f>D192-C192</f>
        <v>23</v>
      </c>
      <c r="F192" s="181" t="s">
        <v>191</v>
      </c>
      <c r="G192" s="19"/>
      <c r="H192" s="19"/>
      <c r="I192" s="19"/>
      <c r="J192" s="19"/>
      <c r="L192" s="99"/>
      <c r="M192" s="99"/>
    </row>
    <row r="193" spans="1:13" ht="16.5" customHeight="1">
      <c r="A193" s="76" t="s">
        <v>190</v>
      </c>
      <c r="B193" s="70" t="s">
        <v>8</v>
      </c>
      <c r="C193" s="170">
        <v>480</v>
      </c>
      <c r="D193" s="170">
        <v>4378.5</v>
      </c>
      <c r="E193" s="8">
        <f>D193-C193</f>
        <v>3898.5</v>
      </c>
      <c r="F193" s="181" t="s">
        <v>192</v>
      </c>
      <c r="G193" s="19"/>
      <c r="H193" s="19"/>
      <c r="I193" s="19"/>
      <c r="J193" s="19"/>
      <c r="L193" s="99"/>
      <c r="M193" s="99"/>
    </row>
    <row r="194" spans="1:13" ht="36" customHeight="1">
      <c r="A194" s="108" t="s">
        <v>106</v>
      </c>
      <c r="B194" s="107" t="s">
        <v>1</v>
      </c>
      <c r="C194" s="182" t="s">
        <v>186</v>
      </c>
      <c r="D194" s="182" t="s">
        <v>167</v>
      </c>
      <c r="E194" s="183" t="s">
        <v>111</v>
      </c>
      <c r="F194" s="184" t="s">
        <v>3</v>
      </c>
      <c r="G194" s="19"/>
      <c r="H194" s="19"/>
      <c r="I194" s="19"/>
      <c r="J194" s="19"/>
      <c r="L194" s="99"/>
      <c r="M194" s="99"/>
    </row>
    <row r="195" spans="1:13" ht="18" customHeight="1">
      <c r="A195" s="80" t="s">
        <v>107</v>
      </c>
      <c r="B195" s="81" t="s">
        <v>112</v>
      </c>
      <c r="C195" s="155">
        <f>C197+C198+C199</f>
        <v>82</v>
      </c>
      <c r="D195" s="155">
        <f>D197+D198+D199</f>
        <v>80</v>
      </c>
      <c r="E195" s="185">
        <f aca="true" t="shared" si="13" ref="E195:E218">D195-C195</f>
        <v>-2</v>
      </c>
      <c r="F195" s="186">
        <f>D195/C195*100</f>
        <v>97.5609756097561</v>
      </c>
      <c r="G195" s="19"/>
      <c r="H195" s="19"/>
      <c r="I195" s="19"/>
      <c r="J195" s="19"/>
      <c r="L195" s="99"/>
      <c r="M195" s="99"/>
    </row>
    <row r="196" spans="1:13" ht="14.25" customHeight="1">
      <c r="A196" s="76" t="s">
        <v>6</v>
      </c>
      <c r="B196" s="70"/>
      <c r="C196" s="160"/>
      <c r="D196" s="160"/>
      <c r="E196" s="18"/>
      <c r="F196" s="8"/>
      <c r="G196" s="19"/>
      <c r="H196" s="19"/>
      <c r="I196" s="19"/>
      <c r="J196" s="19"/>
      <c r="L196" s="99"/>
      <c r="M196" s="99"/>
    </row>
    <row r="197" spans="1:13" ht="16.5" customHeight="1">
      <c r="A197" s="102" t="s">
        <v>108</v>
      </c>
      <c r="B197" s="70" t="s">
        <v>112</v>
      </c>
      <c r="C197" s="160">
        <v>77</v>
      </c>
      <c r="D197" s="160">
        <v>70</v>
      </c>
      <c r="E197" s="18">
        <f t="shared" si="13"/>
        <v>-7</v>
      </c>
      <c r="F197" s="8">
        <f>D197/C197*100</f>
        <v>90.9090909090909</v>
      </c>
      <c r="G197" s="19"/>
      <c r="H197" s="19"/>
      <c r="I197" s="19"/>
      <c r="J197" s="19"/>
      <c r="L197" s="225" t="s">
        <v>148</v>
      </c>
      <c r="M197" s="226"/>
    </row>
    <row r="198" spans="1:13" ht="18" customHeight="1">
      <c r="A198" s="76" t="s">
        <v>109</v>
      </c>
      <c r="B198" s="70" t="s">
        <v>112</v>
      </c>
      <c r="C198" s="160">
        <v>5</v>
      </c>
      <c r="D198" s="160">
        <v>10</v>
      </c>
      <c r="E198" s="18">
        <f t="shared" si="13"/>
        <v>5</v>
      </c>
      <c r="F198" s="8">
        <v>0</v>
      </c>
      <c r="G198" s="19"/>
      <c r="H198" s="19"/>
      <c r="I198" s="19"/>
      <c r="J198" s="19"/>
      <c r="L198" s="99"/>
      <c r="M198" s="99"/>
    </row>
    <row r="199" spans="1:13" ht="18" customHeight="1" hidden="1">
      <c r="A199" s="76" t="s">
        <v>110</v>
      </c>
      <c r="B199" s="70" t="s">
        <v>112</v>
      </c>
      <c r="C199" s="160"/>
      <c r="D199" s="160"/>
      <c r="E199" s="18">
        <f t="shared" si="13"/>
        <v>0</v>
      </c>
      <c r="F199" s="8">
        <v>0</v>
      </c>
      <c r="G199" s="19"/>
      <c r="H199" s="19"/>
      <c r="I199" s="19"/>
      <c r="J199" s="19"/>
      <c r="L199" s="99"/>
      <c r="M199" s="99"/>
    </row>
    <row r="200" spans="1:13" ht="25.5">
      <c r="A200" s="109" t="s">
        <v>10</v>
      </c>
      <c r="B200" s="107" t="s">
        <v>1</v>
      </c>
      <c r="C200" s="182" t="s">
        <v>184</v>
      </c>
      <c r="D200" s="182" t="s">
        <v>167</v>
      </c>
      <c r="E200" s="183" t="s">
        <v>111</v>
      </c>
      <c r="F200" s="184" t="s">
        <v>3</v>
      </c>
      <c r="L200" s="99"/>
      <c r="M200" s="99"/>
    </row>
    <row r="201" spans="1:13" ht="18" customHeight="1">
      <c r="A201" s="124" t="s">
        <v>133</v>
      </c>
      <c r="B201" s="125" t="s">
        <v>8</v>
      </c>
      <c r="C201" s="153">
        <f>SUM(C203:C216)</f>
        <v>28693.4</v>
      </c>
      <c r="D201" s="153">
        <f>SUM(D203:D216)</f>
        <v>33597.9</v>
      </c>
      <c r="E201" s="153">
        <f>SUM(E203:E215)</f>
        <v>4871.5999999999985</v>
      </c>
      <c r="F201" s="153">
        <f>D201/C201*100</f>
        <v>117.09278091825995</v>
      </c>
      <c r="L201" s="99"/>
      <c r="M201" s="99"/>
    </row>
    <row r="202" spans="1:13" ht="15" customHeight="1">
      <c r="A202" s="126" t="s">
        <v>11</v>
      </c>
      <c r="B202" s="49"/>
      <c r="C202" s="199"/>
      <c r="D202" s="199"/>
      <c r="E202" s="199"/>
      <c r="F202" s="199"/>
      <c r="L202" s="99"/>
      <c r="M202" s="99"/>
    </row>
    <row r="203" spans="1:13" ht="19.5" customHeight="1">
      <c r="A203" s="126" t="s">
        <v>113</v>
      </c>
      <c r="B203" s="49" t="s">
        <v>8</v>
      </c>
      <c r="C203" s="174">
        <v>16600</v>
      </c>
      <c r="D203" s="174">
        <v>15822</v>
      </c>
      <c r="E203" s="174">
        <f t="shared" si="13"/>
        <v>-778</v>
      </c>
      <c r="F203" s="174">
        <f aca="true" t="shared" si="14" ref="F203:F218">D203/C203*100</f>
        <v>95.3132530120482</v>
      </c>
      <c r="L203" s="99"/>
      <c r="M203" s="99"/>
    </row>
    <row r="204" spans="1:13" ht="18" customHeight="1">
      <c r="A204" s="126" t="s">
        <v>114</v>
      </c>
      <c r="B204" s="49" t="s">
        <v>8</v>
      </c>
      <c r="C204" s="174">
        <v>1879.2</v>
      </c>
      <c r="D204" s="174">
        <v>1868</v>
      </c>
      <c r="E204" s="174">
        <f t="shared" si="13"/>
        <v>-11.200000000000045</v>
      </c>
      <c r="F204" s="174">
        <f t="shared" si="14"/>
        <v>99.40400170285227</v>
      </c>
      <c r="L204" s="99"/>
      <c r="M204" s="99"/>
    </row>
    <row r="205" spans="1:13" ht="15" customHeight="1">
      <c r="A205" s="126" t="s">
        <v>14</v>
      </c>
      <c r="B205" s="49" t="s">
        <v>8</v>
      </c>
      <c r="C205" s="174">
        <v>66</v>
      </c>
      <c r="D205" s="174">
        <v>23.6</v>
      </c>
      <c r="E205" s="174">
        <f t="shared" si="13"/>
        <v>-42.4</v>
      </c>
      <c r="F205" s="174">
        <f t="shared" si="14"/>
        <v>35.75757575757576</v>
      </c>
      <c r="L205" s="99"/>
      <c r="M205" s="99"/>
    </row>
    <row r="206" spans="1:13" ht="18" customHeight="1">
      <c r="A206" s="127" t="s">
        <v>115</v>
      </c>
      <c r="B206" s="49" t="s">
        <v>8</v>
      </c>
      <c r="C206" s="174">
        <v>440</v>
      </c>
      <c r="D206" s="174">
        <v>665.1</v>
      </c>
      <c r="E206" s="174">
        <f t="shared" si="13"/>
        <v>225.10000000000002</v>
      </c>
      <c r="F206" s="174">
        <f t="shared" si="14"/>
        <v>151.15909090909093</v>
      </c>
      <c r="L206" s="219" t="s">
        <v>145</v>
      </c>
      <c r="M206" s="220"/>
    </row>
    <row r="207" spans="1:13" ht="18.75" customHeight="1">
      <c r="A207" s="127" t="s">
        <v>168</v>
      </c>
      <c r="B207" s="49" t="s">
        <v>8</v>
      </c>
      <c r="C207" s="174">
        <v>3320</v>
      </c>
      <c r="D207" s="174">
        <v>4274.3</v>
      </c>
      <c r="E207" s="174">
        <f t="shared" si="13"/>
        <v>954.3000000000002</v>
      </c>
      <c r="F207" s="174">
        <f t="shared" si="14"/>
        <v>128.74397590361446</v>
      </c>
      <c r="L207" s="113"/>
      <c r="M207" s="114"/>
    </row>
    <row r="208" spans="1:13" ht="18" customHeight="1">
      <c r="A208" s="126" t="s">
        <v>116</v>
      </c>
      <c r="B208" s="49" t="s">
        <v>8</v>
      </c>
      <c r="C208" s="174">
        <v>4503</v>
      </c>
      <c r="D208" s="174">
        <v>5897.4</v>
      </c>
      <c r="E208" s="174">
        <f t="shared" si="13"/>
        <v>1394.3999999999996</v>
      </c>
      <c r="F208" s="174">
        <f t="shared" si="14"/>
        <v>130.9660226515656</v>
      </c>
      <c r="L208" s="99"/>
      <c r="M208" s="99"/>
    </row>
    <row r="209" spans="1:13" ht="16.5" customHeight="1">
      <c r="A209" s="126" t="s">
        <v>117</v>
      </c>
      <c r="B209" s="49" t="s">
        <v>8</v>
      </c>
      <c r="C209" s="174">
        <v>0.8</v>
      </c>
      <c r="D209" s="174">
        <v>0.9</v>
      </c>
      <c r="E209" s="174">
        <f t="shared" si="13"/>
        <v>0.09999999999999998</v>
      </c>
      <c r="F209" s="174">
        <f t="shared" si="14"/>
        <v>112.5</v>
      </c>
      <c r="L209" s="221" t="s">
        <v>146</v>
      </c>
      <c r="M209" s="222"/>
    </row>
    <row r="210" spans="1:13" ht="19.5" customHeight="1">
      <c r="A210" s="128" t="s">
        <v>118</v>
      </c>
      <c r="B210" s="49" t="s">
        <v>8</v>
      </c>
      <c r="C210" s="174">
        <v>530</v>
      </c>
      <c r="D210" s="174">
        <v>1906.1</v>
      </c>
      <c r="E210" s="174">
        <f t="shared" si="13"/>
        <v>1376.1</v>
      </c>
      <c r="F210" s="174">
        <f t="shared" si="14"/>
        <v>359.6415094339622</v>
      </c>
      <c r="L210" s="99"/>
      <c r="M210" s="99"/>
    </row>
    <row r="211" spans="1:13" ht="18" customHeight="1">
      <c r="A211" s="128" t="s">
        <v>119</v>
      </c>
      <c r="B211" s="49" t="s">
        <v>8</v>
      </c>
      <c r="C211" s="174">
        <v>59.2</v>
      </c>
      <c r="D211" s="174">
        <v>1047.9</v>
      </c>
      <c r="E211" s="174">
        <f t="shared" si="13"/>
        <v>988.7</v>
      </c>
      <c r="F211" s="174">
        <f t="shared" si="14"/>
        <v>1770.1013513513517</v>
      </c>
      <c r="L211" s="99"/>
      <c r="M211" s="99"/>
    </row>
    <row r="212" spans="1:13" ht="18.75" customHeight="1">
      <c r="A212" s="128" t="s">
        <v>120</v>
      </c>
      <c r="B212" s="49" t="s">
        <v>8</v>
      </c>
      <c r="C212" s="174">
        <v>13.5</v>
      </c>
      <c r="D212" s="174">
        <v>20.2</v>
      </c>
      <c r="E212" s="174">
        <f t="shared" si="13"/>
        <v>6.699999999999999</v>
      </c>
      <c r="F212" s="174">
        <f t="shared" si="14"/>
        <v>149.62962962962962</v>
      </c>
      <c r="L212" s="99"/>
      <c r="M212" s="99"/>
    </row>
    <row r="213" spans="1:13" ht="19.5" customHeight="1">
      <c r="A213" s="128" t="s">
        <v>15</v>
      </c>
      <c r="B213" s="49" t="s">
        <v>8</v>
      </c>
      <c r="C213" s="174">
        <v>26.5</v>
      </c>
      <c r="D213" s="174">
        <v>80.4</v>
      </c>
      <c r="E213" s="174">
        <f t="shared" si="13"/>
        <v>53.900000000000006</v>
      </c>
      <c r="F213" s="174">
        <f t="shared" si="14"/>
        <v>303.39622641509436</v>
      </c>
      <c r="L213" s="76"/>
      <c r="M213" s="76"/>
    </row>
    <row r="214" spans="1:13" ht="16.5" customHeight="1">
      <c r="A214" s="128" t="s">
        <v>13</v>
      </c>
      <c r="B214" s="49" t="s">
        <v>8</v>
      </c>
      <c r="C214" s="174">
        <v>1255.2</v>
      </c>
      <c r="D214" s="174">
        <v>1959.1</v>
      </c>
      <c r="E214" s="174">
        <f t="shared" si="13"/>
        <v>703.8999999999999</v>
      </c>
      <c r="F214" s="174">
        <f t="shared" si="14"/>
        <v>156.078712555768</v>
      </c>
      <c r="L214" s="99"/>
      <c r="M214" s="99"/>
    </row>
    <row r="215" spans="1:13" ht="21" customHeight="1" hidden="1">
      <c r="A215" s="128" t="s">
        <v>34</v>
      </c>
      <c r="B215" s="49" t="s">
        <v>8</v>
      </c>
      <c r="C215" s="174"/>
      <c r="D215" s="174"/>
      <c r="E215" s="174">
        <f t="shared" si="13"/>
        <v>0</v>
      </c>
      <c r="F215" s="174" t="e">
        <f t="shared" si="14"/>
        <v>#DIV/0!</v>
      </c>
      <c r="L215" s="99"/>
      <c r="M215" s="99"/>
    </row>
    <row r="216" spans="1:13" ht="16.5" customHeight="1">
      <c r="A216" s="126" t="s">
        <v>34</v>
      </c>
      <c r="B216" s="49" t="s">
        <v>8</v>
      </c>
      <c r="C216" s="174"/>
      <c r="D216" s="174">
        <v>32.9</v>
      </c>
      <c r="E216" s="174">
        <f t="shared" si="13"/>
        <v>32.9</v>
      </c>
      <c r="F216" s="174" t="s">
        <v>180</v>
      </c>
      <c r="L216" s="99"/>
      <c r="M216" s="99"/>
    </row>
    <row r="217" spans="1:13" ht="25.5">
      <c r="A217" s="129" t="s">
        <v>10</v>
      </c>
      <c r="B217" s="130" t="s">
        <v>1</v>
      </c>
      <c r="C217" s="197" t="s">
        <v>184</v>
      </c>
      <c r="D217" s="197" t="s">
        <v>167</v>
      </c>
      <c r="E217" s="197" t="s">
        <v>111</v>
      </c>
      <c r="F217" s="200" t="s">
        <v>3</v>
      </c>
      <c r="L217" s="99"/>
      <c r="M217" s="99"/>
    </row>
    <row r="218" spans="1:13" ht="20.25" customHeight="1">
      <c r="A218" s="131" t="s">
        <v>134</v>
      </c>
      <c r="B218" s="125" t="s">
        <v>8</v>
      </c>
      <c r="C218" s="153">
        <f>C223+C224+C225+C227+C226</f>
        <v>33867.3</v>
      </c>
      <c r="D218" s="153">
        <f>D223+D224+D225+D227+D226</f>
        <v>760.4000000000001</v>
      </c>
      <c r="E218" s="153">
        <f t="shared" si="13"/>
        <v>-33106.9</v>
      </c>
      <c r="F218" s="153">
        <f t="shared" si="14"/>
        <v>2.2452336029149063</v>
      </c>
      <c r="L218" s="99"/>
      <c r="M218" s="99"/>
    </row>
    <row r="219" spans="1:13" ht="15" customHeight="1" hidden="1">
      <c r="A219" s="126" t="s">
        <v>6</v>
      </c>
      <c r="B219" s="49"/>
      <c r="C219" s="164"/>
      <c r="D219" s="164"/>
      <c r="E219" s="199"/>
      <c r="F219" s="174" t="e">
        <f>D219/C219*100</f>
        <v>#DIV/0!</v>
      </c>
      <c r="L219" s="99"/>
      <c r="M219" s="99"/>
    </row>
    <row r="220" spans="1:13" ht="15" customHeight="1" hidden="1">
      <c r="A220" s="126" t="s">
        <v>17</v>
      </c>
      <c r="B220" s="49" t="s">
        <v>8</v>
      </c>
      <c r="C220" s="164"/>
      <c r="D220" s="164"/>
      <c r="E220" s="199"/>
      <c r="F220" s="174" t="e">
        <f>D220/C220*100</f>
        <v>#DIV/0!</v>
      </c>
      <c r="L220" s="99"/>
      <c r="M220" s="99"/>
    </row>
    <row r="221" spans="1:13" ht="15" customHeight="1" hidden="1">
      <c r="A221" s="126" t="s">
        <v>16</v>
      </c>
      <c r="B221" s="49" t="s">
        <v>8</v>
      </c>
      <c r="C221" s="164"/>
      <c r="D221" s="164"/>
      <c r="E221" s="199"/>
      <c r="F221" s="174" t="e">
        <f>D221/C221*100</f>
        <v>#DIV/0!</v>
      </c>
      <c r="L221" s="99"/>
      <c r="M221" s="99"/>
    </row>
    <row r="222" spans="1:13" ht="15" customHeight="1">
      <c r="A222" s="126" t="s">
        <v>6</v>
      </c>
      <c r="B222" s="49"/>
      <c r="C222" s="164"/>
      <c r="D222" s="164"/>
      <c r="E222" s="199"/>
      <c r="F222" s="174"/>
      <c r="L222" s="99"/>
      <c r="M222" s="99"/>
    </row>
    <row r="223" spans="1:13" ht="18" customHeight="1">
      <c r="A223" s="126" t="s">
        <v>35</v>
      </c>
      <c r="B223" s="49" t="s">
        <v>8</v>
      </c>
      <c r="C223" s="174">
        <v>497.1</v>
      </c>
      <c r="D223" s="174">
        <v>497.1</v>
      </c>
      <c r="E223" s="174">
        <f aca="true" t="shared" si="15" ref="E223:E228">D223-C223</f>
        <v>0</v>
      </c>
      <c r="F223" s="174">
        <f>D223/C223*100</f>
        <v>100</v>
      </c>
      <c r="L223" s="99"/>
      <c r="M223" s="99"/>
    </row>
    <row r="224" spans="1:13" ht="18" customHeight="1">
      <c r="A224" s="126" t="s">
        <v>36</v>
      </c>
      <c r="B224" s="49" t="s">
        <v>8</v>
      </c>
      <c r="C224" s="174">
        <v>480.7</v>
      </c>
      <c r="D224" s="174">
        <v>263.3</v>
      </c>
      <c r="E224" s="174">
        <f t="shared" si="15"/>
        <v>-217.39999999999998</v>
      </c>
      <c r="F224" s="174">
        <f>D224/C224*100</f>
        <v>54.774287497399634</v>
      </c>
      <c r="L224" s="99"/>
      <c r="M224" s="99"/>
    </row>
    <row r="225" spans="1:13" ht="18" customHeight="1">
      <c r="A225" s="126" t="s">
        <v>37</v>
      </c>
      <c r="B225" s="49" t="s">
        <v>8</v>
      </c>
      <c r="C225" s="174">
        <v>32889.5</v>
      </c>
      <c r="D225" s="174">
        <v>0</v>
      </c>
      <c r="E225" s="174">
        <f t="shared" si="15"/>
        <v>-32889.5</v>
      </c>
      <c r="F225" s="174">
        <f>D225/C225*100</f>
        <v>0</v>
      </c>
      <c r="L225" s="223" t="s">
        <v>149</v>
      </c>
      <c r="M225" s="224"/>
    </row>
    <row r="226" spans="1:13" ht="17.25" customHeight="1">
      <c r="A226" s="126" t="s">
        <v>123</v>
      </c>
      <c r="B226" s="49" t="s">
        <v>8</v>
      </c>
      <c r="C226" s="174">
        <v>0</v>
      </c>
      <c r="D226" s="174">
        <v>0</v>
      </c>
      <c r="E226" s="174">
        <f t="shared" si="15"/>
        <v>0</v>
      </c>
      <c r="F226" s="174">
        <v>0</v>
      </c>
      <c r="L226" s="99"/>
      <c r="M226" s="99"/>
    </row>
    <row r="227" spans="1:13" ht="21" customHeight="1" hidden="1">
      <c r="A227" s="126" t="s">
        <v>124</v>
      </c>
      <c r="B227" s="49" t="s">
        <v>8</v>
      </c>
      <c r="C227" s="198"/>
      <c r="D227" s="198"/>
      <c r="E227" s="174">
        <f t="shared" si="15"/>
        <v>0</v>
      </c>
      <c r="F227" s="174"/>
      <c r="L227" s="223" t="s">
        <v>147</v>
      </c>
      <c r="M227" s="224"/>
    </row>
    <row r="228" spans="1:13" ht="21" customHeight="1">
      <c r="A228" s="124" t="s">
        <v>122</v>
      </c>
      <c r="B228" s="125" t="s">
        <v>8</v>
      </c>
      <c r="C228" s="153">
        <f>C218+C201</f>
        <v>62560.700000000004</v>
      </c>
      <c r="D228" s="153">
        <f>D218+D201</f>
        <v>34358.3</v>
      </c>
      <c r="E228" s="153">
        <f t="shared" si="15"/>
        <v>-28202.4</v>
      </c>
      <c r="F228" s="153">
        <f>D228/C228*100</f>
        <v>54.9199417525699</v>
      </c>
      <c r="L228" s="99"/>
      <c r="M228" s="99"/>
    </row>
    <row r="229" spans="1:13" ht="21" customHeight="1">
      <c r="A229" s="132" t="s">
        <v>121</v>
      </c>
      <c r="B229" s="133" t="s">
        <v>8</v>
      </c>
      <c r="C229" s="201">
        <f>SUM(C230:C254)</f>
        <v>97275.7</v>
      </c>
      <c r="D229" s="201">
        <f>SUM(D230:D254)</f>
        <v>40882.700000000004</v>
      </c>
      <c r="E229" s="202">
        <f>D229-C229</f>
        <v>-56392.99999999999</v>
      </c>
      <c r="F229" s="202">
        <f>D229/C229*100</f>
        <v>42.02765952853591</v>
      </c>
      <c r="L229" s="99"/>
      <c r="M229" s="99"/>
    </row>
    <row r="230" spans="1:13" ht="18" customHeight="1">
      <c r="A230" s="100" t="s">
        <v>12</v>
      </c>
      <c r="B230" s="49" t="s">
        <v>8</v>
      </c>
      <c r="C230" s="203"/>
      <c r="D230" s="203"/>
      <c r="E230" s="187"/>
      <c r="F230" s="170"/>
      <c r="L230" s="99"/>
      <c r="M230" s="99"/>
    </row>
    <row r="231" spans="1:13" s="57" customFormat="1" ht="15" customHeight="1">
      <c r="A231" s="134" t="s">
        <v>154</v>
      </c>
      <c r="B231" s="135" t="s">
        <v>8</v>
      </c>
      <c r="C231" s="180">
        <v>12916.1</v>
      </c>
      <c r="D231" s="180">
        <v>8510.2</v>
      </c>
      <c r="E231" s="170">
        <f>D231-C231</f>
        <v>-4405.9</v>
      </c>
      <c r="F231" s="170">
        <f>D231/C231*100</f>
        <v>65.88830993875861</v>
      </c>
      <c r="L231" s="101"/>
      <c r="M231" s="101"/>
    </row>
    <row r="232" spans="1:13" ht="16.5" customHeight="1">
      <c r="A232" s="134" t="s">
        <v>157</v>
      </c>
      <c r="B232" s="135" t="s">
        <v>8</v>
      </c>
      <c r="C232" s="180">
        <v>480.5</v>
      </c>
      <c r="D232" s="180">
        <v>263.1</v>
      </c>
      <c r="E232" s="170">
        <f aca="true" t="shared" si="16" ref="E232:E254">D232-C232</f>
        <v>-217.39999999999998</v>
      </c>
      <c r="F232" s="170">
        <f aca="true" t="shared" si="17" ref="F232:F243">D232/C232*100</f>
        <v>54.75546305931323</v>
      </c>
      <c r="L232" s="99"/>
      <c r="M232" s="99"/>
    </row>
    <row r="233" spans="1:13" ht="36.75" customHeight="1">
      <c r="A233" s="136" t="s">
        <v>150</v>
      </c>
      <c r="B233" s="137" t="s">
        <v>8</v>
      </c>
      <c r="C233" s="180">
        <v>419.8</v>
      </c>
      <c r="D233" s="180">
        <v>193.7</v>
      </c>
      <c r="E233" s="170">
        <f t="shared" si="16"/>
        <v>-226.10000000000002</v>
      </c>
      <c r="F233" s="170">
        <f t="shared" si="17"/>
        <v>46.141019533111</v>
      </c>
      <c r="L233" s="99"/>
      <c r="M233" s="99"/>
    </row>
    <row r="234" spans="1:13" ht="15.75" customHeight="1">
      <c r="A234" s="138" t="s">
        <v>158</v>
      </c>
      <c r="B234" s="137" t="s">
        <v>8</v>
      </c>
      <c r="C234" s="180">
        <v>26108.6</v>
      </c>
      <c r="D234" s="180">
        <v>11272.1</v>
      </c>
      <c r="E234" s="170">
        <f t="shared" si="16"/>
        <v>-14836.499999999998</v>
      </c>
      <c r="F234" s="170">
        <f t="shared" si="17"/>
        <v>43.17389672368492</v>
      </c>
      <c r="L234" s="99"/>
      <c r="M234" s="99"/>
    </row>
    <row r="235" spans="1:13" ht="15" customHeight="1">
      <c r="A235" s="138" t="s">
        <v>159</v>
      </c>
      <c r="B235" s="137" t="s">
        <v>8</v>
      </c>
      <c r="C235" s="180">
        <v>200</v>
      </c>
      <c r="D235" s="180">
        <v>114</v>
      </c>
      <c r="E235" s="170">
        <f t="shared" si="16"/>
        <v>-86</v>
      </c>
      <c r="F235" s="170">
        <f t="shared" si="17"/>
        <v>56.99999999999999</v>
      </c>
      <c r="L235" s="99"/>
      <c r="M235" s="99"/>
    </row>
    <row r="236" spans="1:13" ht="16.5" customHeight="1">
      <c r="A236" s="138" t="s">
        <v>151</v>
      </c>
      <c r="B236" s="137" t="s">
        <v>8</v>
      </c>
      <c r="C236" s="180">
        <v>54478.4</v>
      </c>
      <c r="D236" s="180">
        <v>18658.6</v>
      </c>
      <c r="E236" s="170">
        <f t="shared" si="16"/>
        <v>-35819.8</v>
      </c>
      <c r="F236" s="170">
        <f t="shared" si="17"/>
        <v>34.249537431348934</v>
      </c>
      <c r="L236" s="99"/>
      <c r="M236" s="99"/>
    </row>
    <row r="237" spans="1:13" ht="16.5" customHeight="1">
      <c r="A237" s="138" t="s">
        <v>201</v>
      </c>
      <c r="B237" s="137" t="s">
        <v>8</v>
      </c>
      <c r="C237" s="180">
        <v>73.5</v>
      </c>
      <c r="D237" s="180">
        <v>73.5</v>
      </c>
      <c r="E237" s="170">
        <f t="shared" si="16"/>
        <v>0</v>
      </c>
      <c r="F237" s="170">
        <f t="shared" si="17"/>
        <v>100</v>
      </c>
      <c r="L237" s="99"/>
      <c r="M237" s="99"/>
    </row>
    <row r="238" spans="1:13" ht="16.5" customHeight="1">
      <c r="A238" s="138" t="s">
        <v>202</v>
      </c>
      <c r="B238" s="137" t="s">
        <v>8</v>
      </c>
      <c r="C238" s="180">
        <v>36.5</v>
      </c>
      <c r="D238" s="180">
        <v>0</v>
      </c>
      <c r="E238" s="170">
        <f t="shared" si="16"/>
        <v>-36.5</v>
      </c>
      <c r="F238" s="170">
        <f t="shared" si="17"/>
        <v>0</v>
      </c>
      <c r="L238" s="99"/>
      <c r="M238" s="99"/>
    </row>
    <row r="239" spans="1:13" s="57" customFormat="1" ht="15" customHeight="1">
      <c r="A239" s="138" t="s">
        <v>152</v>
      </c>
      <c r="B239" s="137" t="s">
        <v>8</v>
      </c>
      <c r="C239" s="180">
        <v>139.4</v>
      </c>
      <c r="D239" s="180">
        <v>139.3</v>
      </c>
      <c r="E239" s="170">
        <f t="shared" si="16"/>
        <v>-0.09999999999999432</v>
      </c>
      <c r="F239" s="170">
        <f t="shared" si="17"/>
        <v>99.92826398852223</v>
      </c>
      <c r="L239" s="101"/>
      <c r="M239" s="101"/>
    </row>
    <row r="240" spans="1:13" s="57" customFormat="1" ht="15" customHeight="1">
      <c r="A240" s="138" t="s">
        <v>153</v>
      </c>
      <c r="B240" s="137" t="s">
        <v>8</v>
      </c>
      <c r="C240" s="180">
        <v>49.6</v>
      </c>
      <c r="D240" s="180">
        <v>30.9</v>
      </c>
      <c r="E240" s="170">
        <f t="shared" si="16"/>
        <v>-18.700000000000003</v>
      </c>
      <c r="F240" s="170">
        <f t="shared" si="17"/>
        <v>62.298387096774185</v>
      </c>
      <c r="L240" s="101"/>
      <c r="M240" s="101"/>
    </row>
    <row r="241" spans="1:13" s="57" customFormat="1" ht="27" customHeight="1">
      <c r="A241" s="136" t="s">
        <v>156</v>
      </c>
      <c r="B241" s="137" t="s">
        <v>8</v>
      </c>
      <c r="C241" s="180">
        <v>422.8</v>
      </c>
      <c r="D241" s="180">
        <v>290.4</v>
      </c>
      <c r="E241" s="170">
        <f t="shared" si="16"/>
        <v>-132.40000000000003</v>
      </c>
      <c r="F241" s="170">
        <f t="shared" si="17"/>
        <v>68.68495742667928</v>
      </c>
      <c r="L241" s="101"/>
      <c r="M241" s="101"/>
    </row>
    <row r="242" spans="1:13" s="57" customFormat="1" ht="17.25" customHeight="1" hidden="1">
      <c r="A242" s="138"/>
      <c r="B242" s="137" t="s">
        <v>8</v>
      </c>
      <c r="C242" s="180"/>
      <c r="D242" s="180"/>
      <c r="E242" s="170">
        <f t="shared" si="16"/>
        <v>0</v>
      </c>
      <c r="F242" s="170" t="e">
        <f t="shared" si="17"/>
        <v>#DIV/0!</v>
      </c>
      <c r="L242" s="101"/>
      <c r="M242" s="101"/>
    </row>
    <row r="243" spans="1:13" ht="15" customHeight="1">
      <c r="A243" s="138" t="s">
        <v>160</v>
      </c>
      <c r="B243" s="137" t="s">
        <v>8</v>
      </c>
      <c r="C243" s="204">
        <v>1950.5</v>
      </c>
      <c r="D243" s="204">
        <v>1336.9</v>
      </c>
      <c r="E243" s="170">
        <f t="shared" si="16"/>
        <v>-613.5999999999999</v>
      </c>
      <c r="F243" s="170">
        <f t="shared" si="17"/>
        <v>68.54139964111766</v>
      </c>
      <c r="L243" s="99"/>
      <c r="M243" s="99"/>
    </row>
    <row r="244" spans="1:6" ht="12.75" customHeight="1" hidden="1">
      <c r="A244" s="138"/>
      <c r="B244" s="139"/>
      <c r="C244" s="188"/>
      <c r="D244" s="188"/>
      <c r="E244" s="170">
        <f t="shared" si="16"/>
        <v>0</v>
      </c>
      <c r="F244" s="170"/>
    </row>
    <row r="245" spans="1:6" s="5" customFormat="1" ht="12.75" customHeight="1" hidden="1">
      <c r="A245" s="140"/>
      <c r="B245" s="141"/>
      <c r="C245" s="189"/>
      <c r="D245" s="189"/>
      <c r="E245" s="170">
        <f t="shared" si="16"/>
        <v>0</v>
      </c>
      <c r="F245" s="170"/>
    </row>
    <row r="246" spans="1:6" ht="15" customHeight="1" hidden="1">
      <c r="A246" s="142"/>
      <c r="B246" s="143"/>
      <c r="C246" s="190"/>
      <c r="D246" s="190"/>
      <c r="E246" s="170">
        <f t="shared" si="16"/>
        <v>0</v>
      </c>
      <c r="F246" s="170"/>
    </row>
    <row r="247" spans="1:6" ht="15" customHeight="1" hidden="1">
      <c r="A247" s="134"/>
      <c r="B247" s="144"/>
      <c r="C247" s="191"/>
      <c r="D247" s="191"/>
      <c r="E247" s="170">
        <f t="shared" si="16"/>
        <v>0</v>
      </c>
      <c r="F247" s="170"/>
    </row>
    <row r="248" spans="1:6" ht="15" customHeight="1" hidden="1">
      <c r="A248" s="138"/>
      <c r="B248" s="145"/>
      <c r="C248" s="152"/>
      <c r="D248" s="152"/>
      <c r="E248" s="170">
        <f t="shared" si="16"/>
        <v>0</v>
      </c>
      <c r="F248" s="170"/>
    </row>
    <row r="249" spans="1:6" ht="15" customHeight="1" hidden="1">
      <c r="A249" s="146"/>
      <c r="B249" s="139"/>
      <c r="C249" s="192"/>
      <c r="D249" s="192"/>
      <c r="E249" s="170">
        <f t="shared" si="16"/>
        <v>0</v>
      </c>
      <c r="F249" s="170"/>
    </row>
    <row r="250" spans="1:6" ht="15" customHeight="1" hidden="1">
      <c r="A250" s="147"/>
      <c r="B250" s="148"/>
      <c r="C250" s="193"/>
      <c r="D250" s="193"/>
      <c r="E250" s="170">
        <f t="shared" si="16"/>
        <v>0</v>
      </c>
      <c r="F250" s="170"/>
    </row>
    <row r="251" spans="1:6" ht="15" customHeight="1" hidden="1">
      <c r="A251" s="134"/>
      <c r="B251" s="144"/>
      <c r="C251" s="191"/>
      <c r="D251" s="191"/>
      <c r="E251" s="170">
        <f t="shared" si="16"/>
        <v>0</v>
      </c>
      <c r="F251" s="170"/>
    </row>
    <row r="252" spans="1:6" ht="15" customHeight="1" hidden="1">
      <c r="A252" s="138"/>
      <c r="B252" s="145"/>
      <c r="C252" s="152"/>
      <c r="D252" s="152"/>
      <c r="E252" s="170">
        <f t="shared" si="16"/>
        <v>0</v>
      </c>
      <c r="F252" s="170"/>
    </row>
    <row r="253" spans="1:6" ht="15" customHeight="1" hidden="1">
      <c r="A253" s="146"/>
      <c r="B253" s="139"/>
      <c r="C253" s="192"/>
      <c r="D253" s="192"/>
      <c r="E253" s="170">
        <f t="shared" si="16"/>
        <v>0</v>
      </c>
      <c r="F253" s="170"/>
    </row>
    <row r="254" spans="1:6" ht="15" customHeight="1" hidden="1">
      <c r="A254" s="149"/>
      <c r="B254" s="150"/>
      <c r="C254" s="187"/>
      <c r="D254" s="187"/>
      <c r="E254" s="170">
        <f t="shared" si="16"/>
        <v>0</v>
      </c>
      <c r="F254" s="175"/>
    </row>
    <row r="255" spans="1:6" ht="15" customHeight="1" hidden="1">
      <c r="A255" s="58" t="s">
        <v>139</v>
      </c>
      <c r="B255" s="59"/>
      <c r="C255" s="60"/>
      <c r="D255" s="60"/>
      <c r="E255" s="60"/>
      <c r="F255" s="61"/>
    </row>
    <row r="256" spans="1:6" ht="15" customHeight="1" hidden="1">
      <c r="A256" s="58" t="s">
        <v>140</v>
      </c>
      <c r="B256" s="97"/>
      <c r="C256" s="98"/>
      <c r="D256" s="241" t="s">
        <v>141</v>
      </c>
      <c r="E256" s="241"/>
      <c r="F256" s="241"/>
    </row>
    <row r="257" spans="1:6" ht="15" customHeight="1">
      <c r="A257" s="58"/>
      <c r="B257" s="59"/>
      <c r="C257" s="60"/>
      <c r="D257" s="104"/>
      <c r="E257" s="104"/>
      <c r="F257" s="104"/>
    </row>
    <row r="258" spans="1:6" ht="15.75">
      <c r="A258" s="58"/>
      <c r="B258" s="59"/>
      <c r="C258" s="104"/>
      <c r="D258" s="104"/>
      <c r="E258" s="104"/>
      <c r="F258" s="104"/>
    </row>
    <row r="259" spans="1:6" ht="15.75">
      <c r="A259" s="115" t="s">
        <v>203</v>
      </c>
      <c r="B259" s="116"/>
      <c r="C259" s="117"/>
      <c r="D259" s="240"/>
      <c r="E259" s="240"/>
      <c r="F259" s="240"/>
    </row>
    <row r="260" spans="1:6" ht="15.75">
      <c r="A260" s="115" t="s">
        <v>140</v>
      </c>
      <c r="E260" s="239" t="s">
        <v>204</v>
      </c>
      <c r="F260" s="239"/>
    </row>
  </sheetData>
  <sheetProtection/>
  <mergeCells count="23">
    <mergeCell ref="E260:F260"/>
    <mergeCell ref="D259:F259"/>
    <mergeCell ref="D256:F256"/>
    <mergeCell ref="A7:A8"/>
    <mergeCell ref="B7:B8"/>
    <mergeCell ref="F7:F8"/>
    <mergeCell ref="A3:F3"/>
    <mergeCell ref="A4:F4"/>
    <mergeCell ref="C7:C8"/>
    <mergeCell ref="D7:D8"/>
    <mergeCell ref="A20:A21"/>
    <mergeCell ref="M7:M8"/>
    <mergeCell ref="L7:L8"/>
    <mergeCell ref="L206:M206"/>
    <mergeCell ref="L209:M209"/>
    <mergeCell ref="L227:M227"/>
    <mergeCell ref="L225:M225"/>
    <mergeCell ref="L197:M197"/>
    <mergeCell ref="B20:B21"/>
    <mergeCell ref="C20:C21"/>
    <mergeCell ref="D20:D21"/>
    <mergeCell ref="E20:E21"/>
    <mergeCell ref="F20:F21"/>
  </mergeCells>
  <printOptions horizontalCentered="1"/>
  <pageMargins left="0" right="0.2755905511811024" top="0.2755905511811024" bottom="0.15748031496062992" header="0.31496062992125984" footer="0.15748031496062992"/>
  <pageSetup horizontalDpi="600" verticalDpi="600" orientation="portrait" paperSize="9" scale="84" r:id="rId1"/>
  <rowBreaks count="3" manualBreakCount="3">
    <brk id="74" max="5" man="1"/>
    <brk id="137" max="5" man="1"/>
    <brk id="199" max="5" man="1"/>
  </rowBreaks>
  <colBreaks count="1" manualBreakCount="1">
    <brk id="6" max="2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Даньшина</dc:creator>
  <cp:keywords/>
  <dc:description/>
  <cp:lastModifiedBy>admin</cp:lastModifiedBy>
  <cp:lastPrinted>2021-11-22T11:24:40Z</cp:lastPrinted>
  <dcterms:created xsi:type="dcterms:W3CDTF">2014-02-04T09:52:42Z</dcterms:created>
  <dcterms:modified xsi:type="dcterms:W3CDTF">2022-12-02T07:18:19Z</dcterms:modified>
  <cp:category/>
  <cp:version/>
  <cp:contentType/>
  <cp:contentStatus/>
</cp:coreProperties>
</file>