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80" windowWidth="12390" windowHeight="4410" activeTab="0"/>
  </bookViews>
  <sheets>
    <sheet name="2 квартал 2021 г." sheetId="1" r:id="rId1"/>
  </sheets>
  <definedNames>
    <definedName name="Excel_BuiltIn_Print_Area_1">'2 квартал 2021 г.'!$A$3:$G$260</definedName>
    <definedName name="_xlnm.Print_Area" localSheetId="0">'2 квартал 2021 г.'!$A$1:$G$264</definedName>
  </definedNames>
  <calcPr fullCalcOnLoad="1"/>
</workbook>
</file>

<file path=xl/sharedStrings.xml><?xml version="1.0" encoding="utf-8"?>
<sst xmlns="http://schemas.openxmlformats.org/spreadsheetml/2006/main" count="497" uniqueCount="209">
  <si>
    <t>Наименование показателей</t>
  </si>
  <si>
    <t>ед.изм.</t>
  </si>
  <si>
    <t>отклонение</t>
  </si>
  <si>
    <t>%</t>
  </si>
  <si>
    <t>(+,-)</t>
  </si>
  <si>
    <t>ЭКОНОМИЧЕСКИЕ ПОКАЗАТЕЛИ:</t>
  </si>
  <si>
    <t>в том числе:</t>
  </si>
  <si>
    <t>тонн</t>
  </si>
  <si>
    <t>тыс.руб</t>
  </si>
  <si>
    <t>ЗАНЯТОСТЬ НАСЕЛЕНИЯ:</t>
  </si>
  <si>
    <t>ИСПОЛНЕНИЕ БЮДЖЕТА</t>
  </si>
  <si>
    <t>в том числе в разрезе налогов и платежей:</t>
  </si>
  <si>
    <t>в том числе по направлениям финансирования:</t>
  </si>
  <si>
    <t>продажа земельных участков</t>
  </si>
  <si>
    <t>ЕСХН</t>
  </si>
  <si>
    <t>штрафы</t>
  </si>
  <si>
    <t xml:space="preserve"> - из федерального бюджета</t>
  </si>
  <si>
    <t xml:space="preserve"> - из областного, районного бюджета</t>
  </si>
  <si>
    <t>тыс. руб.</t>
  </si>
  <si>
    <t>Вагонное депо</t>
  </si>
  <si>
    <t>ООО "Мишель-Алко"</t>
  </si>
  <si>
    <t>ООО "Евродон"</t>
  </si>
  <si>
    <t>РО №5221 ОАО "Сбербанк России"</t>
  </si>
  <si>
    <t>Администрация п. Каменоломни</t>
  </si>
  <si>
    <t>УСЗН</t>
  </si>
  <si>
    <t>Приют "Огонек"</t>
  </si>
  <si>
    <t>СББЖ</t>
  </si>
  <si>
    <t>Отдел культуры</t>
  </si>
  <si>
    <t>КУМИ</t>
  </si>
  <si>
    <t>МБУ ХЭУ</t>
  </si>
  <si>
    <t>ФЭУ</t>
  </si>
  <si>
    <t>ЗАО Тандер</t>
  </si>
  <si>
    <t>МУ "Октябрьский РДК"</t>
  </si>
  <si>
    <t>МАУ РЦО</t>
  </si>
  <si>
    <t>МУ Служба Заказчика</t>
  </si>
  <si>
    <t>Ф-л Окт.(с) РОКА</t>
  </si>
  <si>
    <t>прочие</t>
  </si>
  <si>
    <t>дотации</t>
  </si>
  <si>
    <t>субвенции</t>
  </si>
  <si>
    <t>межбюджетные трансферты</t>
  </si>
  <si>
    <t>Показатели социально-экономического развития</t>
  </si>
  <si>
    <t>Центр внешкольной работы</t>
  </si>
  <si>
    <t>МУП "Промтрансснаб"</t>
  </si>
  <si>
    <t>руб.</t>
  </si>
  <si>
    <t xml:space="preserve">Количество родившихся </t>
  </si>
  <si>
    <t>Количество умерших</t>
  </si>
  <si>
    <t>на 1 тыс. жителей</t>
  </si>
  <si>
    <r>
      <rPr>
        <b/>
        <sz val="10"/>
        <rFont val="Times New Roman"/>
        <family val="1"/>
      </rPr>
      <t>Зарегистрированных</t>
    </r>
    <r>
      <rPr>
        <sz val="10"/>
        <rFont val="Times New Roman"/>
        <family val="1"/>
      </rPr>
      <t xml:space="preserve"> </t>
    </r>
  </si>
  <si>
    <t>чел.</t>
  </si>
  <si>
    <t>Снятых с учета</t>
  </si>
  <si>
    <t>Отдел образования</t>
  </si>
  <si>
    <t>Станция Каменоломни</t>
  </si>
  <si>
    <t>Каменоломнинский почтамт</t>
  </si>
  <si>
    <t>МБДОУ № 45</t>
  </si>
  <si>
    <t>ООО "ТД Индолина"</t>
  </si>
  <si>
    <t>Методический кабинет</t>
  </si>
  <si>
    <t>ДЕМОГРАФИЯ</t>
  </si>
  <si>
    <t>СОЦИАЛЬНАЯ ЗАЩИТА</t>
  </si>
  <si>
    <t>1. Принято жителей поселения</t>
  </si>
  <si>
    <t>2. Количество письменных обращений</t>
  </si>
  <si>
    <t>в том числе в вышестоящие организации</t>
  </si>
  <si>
    <t>3. Количество исполненных обращений</t>
  </si>
  <si>
    <t>4. Проведено сходов граждан</t>
  </si>
  <si>
    <t>5. Оказано материальной помощи:</t>
  </si>
  <si>
    <t xml:space="preserve"> на 1 тыс. жителей</t>
  </si>
  <si>
    <t xml:space="preserve">ГУП РО УРСВ </t>
  </si>
  <si>
    <t>Страховой отдел Росгосстрах</t>
  </si>
  <si>
    <t>МАОУ МУК № 4</t>
  </si>
  <si>
    <t>МБДОУ № 30</t>
  </si>
  <si>
    <t>МБОУ Лицей № 82</t>
  </si>
  <si>
    <t>МБОУ Гимназия № 20</t>
  </si>
  <si>
    <t>МБДОУ № 42</t>
  </si>
  <si>
    <t>МБОУ ДО ДЮСШ</t>
  </si>
  <si>
    <t>МБУЗ ЦРБ</t>
  </si>
  <si>
    <t>МУ ЦСО</t>
  </si>
  <si>
    <t>МЦБ</t>
  </si>
  <si>
    <t>ДШИ Каменоломни</t>
  </si>
  <si>
    <t>МУК Краеведческий музей</t>
  </si>
  <si>
    <t>Редакция Сельский вестник</t>
  </si>
  <si>
    <t>МАУ МФЦ</t>
  </si>
  <si>
    <t>ООО ЭИР</t>
  </si>
  <si>
    <t>МП Благоустроитель</t>
  </si>
  <si>
    <t>Аптека ОАО Фармация</t>
  </si>
  <si>
    <t>Отдел Пенсионного фонда</t>
  </si>
  <si>
    <t>Октябрьское ДРСУ</t>
  </si>
  <si>
    <t>Администрация Октябрьского района</t>
  </si>
  <si>
    <t xml:space="preserve">ГУП РО УРСВ    </t>
  </si>
  <si>
    <t xml:space="preserve">ОП ООО Агроторг ("Пятерочка") </t>
  </si>
  <si>
    <t>АНО ЦСОН "Забота"</t>
  </si>
  <si>
    <t>ОП ООО Агроторг ("Пятерочка")</t>
  </si>
  <si>
    <t>Исполнитель: Дорошенко Надежда Сергеевна</t>
  </si>
  <si>
    <t>2 26 48</t>
  </si>
  <si>
    <t>крупных и средних предприятий и организаций</t>
  </si>
  <si>
    <t>индивидуальных предпринимателей</t>
  </si>
  <si>
    <t>мяса</t>
  </si>
  <si>
    <t>молока</t>
  </si>
  <si>
    <t>яиц</t>
  </si>
  <si>
    <t>КРС</t>
  </si>
  <si>
    <t>коров</t>
  </si>
  <si>
    <t>свиней</t>
  </si>
  <si>
    <t>птицы</t>
  </si>
  <si>
    <t>в крупных и средних хозяйствах:</t>
  </si>
  <si>
    <t>в ЛПХ:</t>
  </si>
  <si>
    <t>в КФХ:</t>
  </si>
  <si>
    <t>голов</t>
  </si>
  <si>
    <t>тыс.голов</t>
  </si>
  <si>
    <t>овец, коз</t>
  </si>
  <si>
    <t>малых и микро - предприятий</t>
  </si>
  <si>
    <t>Естественная убыль (-)</t>
  </si>
  <si>
    <t xml:space="preserve">СОЗДАНИЕ НОВЫХ РАБОЧИХ МЕСТ </t>
  </si>
  <si>
    <t>Всего</t>
  </si>
  <si>
    <t xml:space="preserve"> за счет создания субъектов малого бизнеса</t>
  </si>
  <si>
    <t>за счет реализации инвестиционных проектов</t>
  </si>
  <si>
    <t>ед.</t>
  </si>
  <si>
    <t>НДФЛ</t>
  </si>
  <si>
    <t>акцизы</t>
  </si>
  <si>
    <t>налог на имущество физ.лиц</t>
  </si>
  <si>
    <t>земельный налог</t>
  </si>
  <si>
    <t>государственная пошлина</t>
  </si>
  <si>
    <t>аренда земли</t>
  </si>
  <si>
    <t>аренда имущества</t>
  </si>
  <si>
    <t>перечисление части прибыли</t>
  </si>
  <si>
    <t>продажа имущества</t>
  </si>
  <si>
    <t>4. Всего расходов</t>
  </si>
  <si>
    <t>3. Всего доходов</t>
  </si>
  <si>
    <t>прочие безвозмездные поступления</t>
  </si>
  <si>
    <t>возврат прочих остатков субсидий</t>
  </si>
  <si>
    <t>семей</t>
  </si>
  <si>
    <t>ЗАО РН-Ростовнефтепродукт в Октябрьском районе</t>
  </si>
  <si>
    <t>ОП ООО "БЭСТ ПРАЙС в Октябрьском районе</t>
  </si>
  <si>
    <t>3. Число обращений по вопросам трудоустройства</t>
  </si>
  <si>
    <t>4. Трудоустроено</t>
  </si>
  <si>
    <t>5. Признано безработными</t>
  </si>
  <si>
    <t>6. Число безработных на конец отчетного периода</t>
  </si>
  <si>
    <t>7. Уровень регистрируемой безработицы</t>
  </si>
  <si>
    <t>8. Среднемесячная заработная плата на крупных и средних предприятиях, всего</t>
  </si>
  <si>
    <t>1. Собственные доходы - всего</t>
  </si>
  <si>
    <t>2. Дотации, субвенции и межбюджетные трансферты</t>
  </si>
  <si>
    <t>1. Количество хозяйствующих субъектов, всего</t>
  </si>
  <si>
    <r>
      <t xml:space="preserve">2. Производство (реализация) товаров работ и услуг </t>
    </r>
    <r>
      <rPr>
        <sz val="10"/>
        <rFont val="Times New Roman"/>
        <family val="1"/>
      </rPr>
      <t>(по крупным и средним предприятиям):</t>
    </r>
  </si>
  <si>
    <t>3. Поголовье:</t>
  </si>
  <si>
    <t>2. Среднесписочная численность работающих на крупных и средних предприятиях, всего</t>
  </si>
  <si>
    <t>тыс.шт.</t>
  </si>
  <si>
    <t>тыс. чел.</t>
  </si>
  <si>
    <t>Глава Администрации</t>
  </si>
  <si>
    <t>Каменоломненского городского поселения</t>
  </si>
  <si>
    <t>Причины</t>
  </si>
  <si>
    <t>Меры</t>
  </si>
  <si>
    <t xml:space="preserve">численность </t>
  </si>
  <si>
    <t xml:space="preserve">В апреле 2017 году были снижены процентные ставки свыше 500,0 тыс. рублей с 2% до 1,5 %. При установлении Минфином РО плана учитывается максимальная ставка.
</t>
  </si>
  <si>
    <t>Отсутствие ноториальных действий</t>
  </si>
  <si>
    <t>возрат денежных средств от ГУП РО УРСВ</t>
  </si>
  <si>
    <t xml:space="preserve">На базе локомотивного депо планировалось открытся предприятие (100 рабочих мест).
 В связи с тем, что аренда плата составляет 2,5 млн.рублей в месяц назначен аукцион. По итогам которого 04.02.2019 года будет заключен договор с ООО «ХимЭкспо».
</t>
  </si>
  <si>
    <t>экономия по факту выполненных работ</t>
  </si>
  <si>
    <t>1 квартал 2018</t>
  </si>
  <si>
    <t>план на 2019 год</t>
  </si>
  <si>
    <t>план за 1 квартал 2019 года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</si>
  <si>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</si>
  <si>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</si>
  <si>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</si>
  <si>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Образование</t>
  </si>
  <si>
    <t>Физическая культура и спорт</t>
  </si>
  <si>
    <t>Общегосударственные вопросы</t>
  </si>
  <si>
    <t xml:space="preserve">Заместитель главы Администрации района - </t>
  </si>
  <si>
    <t>начальник ФЭУ</t>
  </si>
  <si>
    <t>Т.В. Юшковская</t>
  </si>
  <si>
    <r>
      <t xml:space="preserve">сумма </t>
    </r>
    <r>
      <rPr>
        <i/>
        <sz val="10"/>
        <rFont val="Times New Roman"/>
        <family val="1"/>
      </rPr>
      <t>(средства областного бюджета)</t>
    </r>
  </si>
  <si>
    <t xml:space="preserve">1. Численность постоянного населения </t>
  </si>
  <si>
    <t>Социальная политика (доплаты к пенсиям муниципальных служащих)</t>
  </si>
  <si>
    <t xml:space="preserve">Расхода на содержание инспекторов ВУС </t>
  </si>
  <si>
    <t>Содержание автомобильных дорог</t>
  </si>
  <si>
    <t>Межевание земельных участков</t>
  </si>
  <si>
    <t>план</t>
  </si>
  <si>
    <t>факт</t>
  </si>
  <si>
    <t>ООО Венталл-Дон</t>
  </si>
  <si>
    <t>ООО "Евродон-Юг"</t>
  </si>
  <si>
    <t>транспортный налог</t>
  </si>
  <si>
    <t>тыс.руб.</t>
  </si>
  <si>
    <t>х</t>
  </si>
  <si>
    <t>за счет действующих предприятий (субъектов)</t>
  </si>
  <si>
    <t>МБУ ЦППМСП</t>
  </si>
  <si>
    <t>ГО и ЧС</t>
  </si>
  <si>
    <t>ТОСП Красное Белое</t>
  </si>
  <si>
    <t>МАУ РЦ</t>
  </si>
  <si>
    <t>Октябрьский отдел Управления Росреестра</t>
  </si>
  <si>
    <t>ККО Каменоломненский ОАО КБ Центр-Инвест</t>
  </si>
  <si>
    <t>ОП ООО Вайлдберриз</t>
  </si>
  <si>
    <t>Бюро № 44 - ФЛ ФКУ ГБ МСЭ по Ростовской области</t>
  </si>
  <si>
    <t>ООО Индюшкин Двор</t>
  </si>
  <si>
    <t>овец,коз</t>
  </si>
  <si>
    <t>Охрана окружающей среды</t>
  </si>
  <si>
    <t>УДО "НЦ "Плавание для всех"</t>
  </si>
  <si>
    <t>АНО "Плавание для всех""</t>
  </si>
  <si>
    <t>6 месяцев</t>
  </si>
  <si>
    <t>Каменоломненского городского поселения за 6 месяцев 2021 года</t>
  </si>
  <si>
    <t>в 2,7 раз</t>
  </si>
  <si>
    <t>в 3,8 раза</t>
  </si>
  <si>
    <t>в 15,8 раза</t>
  </si>
  <si>
    <t>По передаваемым полномочиям</t>
  </si>
  <si>
    <t>Разработка нормативной документации</t>
  </si>
  <si>
    <t>план 6 месяцев  2021 г.</t>
  </si>
  <si>
    <t>факт 6 месяцев 2021 г.</t>
  </si>
  <si>
    <t>в 2,4 р.</t>
  </si>
  <si>
    <t>в 0,8 р.</t>
  </si>
  <si>
    <t>в 1,8 р.</t>
  </si>
  <si>
    <t>в 0,43 р.</t>
  </si>
  <si>
    <t>в 0.26 р.</t>
  </si>
  <si>
    <t>в 0,24 р.</t>
  </si>
  <si>
    <t>_____________________       М.С.Симисенко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</si>
</sst>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_-* #,##0.0_р_._-;\-* #,##0.0_р_._-;_-* &quot;-&quot;??_р_._-;_-@_-"/>
  </numFmts>
  <fonts count="52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 Cyr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7" fillId="0" borderId="0" xfId="0" applyFont="1" applyFill="1" applyAlignment="1">
      <alignment/>
    </xf>
    <xf numFmtId="174" fontId="47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74" fontId="48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174" fontId="50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174" fontId="1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74" fontId="49" fillId="0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 horizontal="center"/>
    </xf>
    <xf numFmtId="174" fontId="2" fillId="0" borderId="15" xfId="0" applyNumberFormat="1" applyFont="1" applyFill="1" applyBorder="1" applyAlignment="1">
      <alignment horizontal="center"/>
    </xf>
    <xf numFmtId="174" fontId="2" fillId="0" borderId="16" xfId="0" applyNumberFormat="1" applyFont="1" applyFill="1" applyBorder="1" applyAlignment="1">
      <alignment horizontal="center"/>
    </xf>
    <xf numFmtId="174" fontId="1" fillId="0" borderId="15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17" xfId="0" applyNumberFormat="1" applyFont="1" applyFill="1" applyBorder="1" applyAlignment="1">
      <alignment horizontal="center"/>
    </xf>
    <xf numFmtId="174" fontId="2" fillId="0" borderId="17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1" fontId="49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174" fontId="49" fillId="0" borderId="1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74" fontId="49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74" fontId="50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174" fontId="49" fillId="0" borderId="17" xfId="0" applyNumberFormat="1" applyFont="1" applyFill="1" applyBorder="1" applyAlignment="1">
      <alignment horizontal="center"/>
    </xf>
    <xf numFmtId="174" fontId="49" fillId="0" borderId="21" xfId="0" applyNumberFormat="1" applyFont="1" applyFill="1" applyBorder="1" applyAlignment="1">
      <alignment horizontal="center"/>
    </xf>
    <xf numFmtId="174" fontId="2" fillId="0" borderId="2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 wrapText="1"/>
    </xf>
    <xf numFmtId="174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74" fontId="49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49" fillId="0" borderId="1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74" fontId="1" fillId="0" borderId="14" xfId="0" applyNumberFormat="1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>
      <alignment horizontal="center" wrapText="1"/>
    </xf>
    <xf numFmtId="174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/>
    </xf>
    <xf numFmtId="174" fontId="1" fillId="0" borderId="13" xfId="0" applyNumberFormat="1" applyFont="1" applyFill="1" applyBorder="1" applyAlignment="1">
      <alignment horizontal="center"/>
    </xf>
    <xf numFmtId="174" fontId="2" fillId="0" borderId="25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174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 vertical="top"/>
    </xf>
    <xf numFmtId="174" fontId="49" fillId="0" borderId="16" xfId="0" applyNumberFormat="1" applyFont="1" applyFill="1" applyBorder="1" applyAlignment="1">
      <alignment horizontal="center"/>
    </xf>
    <xf numFmtId="174" fontId="2" fillId="0" borderId="2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1" fillId="0" borderId="15" xfId="0" applyFont="1" applyFill="1" applyBorder="1" applyAlignment="1">
      <alignment vertical="top"/>
    </xf>
    <xf numFmtId="0" fontId="1" fillId="0" borderId="15" xfId="0" applyFont="1" applyFill="1" applyBorder="1" applyAlignment="1">
      <alignment horizontal="center" vertical="center"/>
    </xf>
    <xf numFmtId="174" fontId="50" fillId="0" borderId="15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top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 horizontal="center"/>
    </xf>
    <xf numFmtId="174" fontId="6" fillId="0" borderId="27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3"/>
  <sheetViews>
    <sheetView tabSelected="1" view="pageBreakPreview" zoomScaleSheetLayoutView="100" workbookViewId="0" topLeftCell="A236">
      <selection activeCell="J135" sqref="J1:N16384"/>
    </sheetView>
  </sheetViews>
  <sheetFormatPr defaultColWidth="9.140625" defaultRowHeight="12.75"/>
  <cols>
    <col min="1" max="1" width="38.00390625" style="42" customWidth="1"/>
    <col min="2" max="2" width="11.57421875" style="47" customWidth="1"/>
    <col min="3" max="3" width="11.140625" style="42" hidden="1" customWidth="1"/>
    <col min="4" max="4" width="13.8515625" style="42" customWidth="1"/>
    <col min="5" max="5" width="13.421875" style="42" customWidth="1"/>
    <col min="6" max="6" width="11.28125" style="42" customWidth="1"/>
    <col min="7" max="7" width="9.8515625" style="42" customWidth="1"/>
    <col min="8" max="8" width="11.7109375" style="48" customWidth="1"/>
    <col min="9" max="9" width="10.7109375" style="42" customWidth="1"/>
    <col min="10" max="10" width="12.57421875" style="42" hidden="1" customWidth="1"/>
    <col min="11" max="11" width="8.8515625" style="42" hidden="1" customWidth="1"/>
    <col min="12" max="12" width="12.8515625" style="42" hidden="1" customWidth="1"/>
    <col min="13" max="13" width="17.57421875" style="42" hidden="1" customWidth="1"/>
    <col min="14" max="14" width="9.140625" style="42" hidden="1" customWidth="1"/>
    <col min="15" max="15" width="9.140625" style="42" customWidth="1"/>
    <col min="16" max="16384" width="9.140625" style="42" customWidth="1"/>
  </cols>
  <sheetData>
    <row r="1" ht="12.75" customHeight="1" hidden="1"/>
    <row r="2" ht="12.75" customHeight="1" hidden="1"/>
    <row r="3" spans="1:7" ht="15.75">
      <c r="A3" s="151" t="s">
        <v>40</v>
      </c>
      <c r="B3" s="151"/>
      <c r="C3" s="151"/>
      <c r="D3" s="151"/>
      <c r="E3" s="151"/>
      <c r="F3" s="151"/>
      <c r="G3" s="151"/>
    </row>
    <row r="4" spans="1:7" ht="15.75">
      <c r="A4" s="151" t="s">
        <v>194</v>
      </c>
      <c r="B4" s="151"/>
      <c r="C4" s="151"/>
      <c r="D4" s="151"/>
      <c r="E4" s="151"/>
      <c r="F4" s="151"/>
      <c r="G4" s="151"/>
    </row>
    <row r="5" spans="1:6" ht="12.75">
      <c r="A5" s="49"/>
      <c r="B5" s="50"/>
      <c r="C5" s="49"/>
      <c r="D5" s="49"/>
      <c r="E5" s="49"/>
      <c r="F5" s="49"/>
    </row>
    <row r="6" ht="12.75" customHeight="1" hidden="1"/>
    <row r="7" spans="1:13" ht="12.75" customHeight="1">
      <c r="A7" s="147" t="s">
        <v>0</v>
      </c>
      <c r="B7" s="149" t="s">
        <v>1</v>
      </c>
      <c r="C7" s="152" t="s">
        <v>154</v>
      </c>
      <c r="D7" s="52" t="s">
        <v>193</v>
      </c>
      <c r="E7" s="52" t="s">
        <v>193</v>
      </c>
      <c r="F7" s="51" t="s">
        <v>2</v>
      </c>
      <c r="G7" s="149" t="s">
        <v>3</v>
      </c>
      <c r="L7" s="154" t="s">
        <v>146</v>
      </c>
      <c r="M7" s="154" t="s">
        <v>147</v>
      </c>
    </row>
    <row r="8" spans="1:13" ht="15" customHeight="1">
      <c r="A8" s="148"/>
      <c r="B8" s="150"/>
      <c r="C8" s="153"/>
      <c r="D8" s="54">
        <v>2020</v>
      </c>
      <c r="E8" s="54">
        <v>2021</v>
      </c>
      <c r="F8" s="53" t="s">
        <v>4</v>
      </c>
      <c r="G8" s="150"/>
      <c r="L8" s="154"/>
      <c r="M8" s="154"/>
    </row>
    <row r="9" spans="1:13" ht="17.25" customHeight="1">
      <c r="A9" s="55" t="s">
        <v>5</v>
      </c>
      <c r="B9" s="56"/>
      <c r="C9" s="56"/>
      <c r="D9" s="56"/>
      <c r="E9" s="56"/>
      <c r="F9" s="56"/>
      <c r="G9" s="56"/>
      <c r="L9" s="43"/>
      <c r="M9" s="43"/>
    </row>
    <row r="10" spans="1:13" ht="18" customHeight="1">
      <c r="A10" s="57" t="s">
        <v>138</v>
      </c>
      <c r="B10" s="58" t="s">
        <v>113</v>
      </c>
      <c r="C10" s="36">
        <f>SUM(C12:C14)</f>
        <v>755</v>
      </c>
      <c r="D10" s="36">
        <f>SUM(D12:D14)</f>
        <v>558</v>
      </c>
      <c r="E10" s="36">
        <f>SUM(E12:E14)</f>
        <v>548</v>
      </c>
      <c r="F10" s="36">
        <f>E10-D10</f>
        <v>-10</v>
      </c>
      <c r="G10" s="27">
        <f>E10/D10*100</f>
        <v>98.2078853046595</v>
      </c>
      <c r="L10" s="43"/>
      <c r="M10" s="43"/>
    </row>
    <row r="11" spans="1:13" ht="12.75">
      <c r="A11" s="59" t="s">
        <v>6</v>
      </c>
      <c r="B11" s="16"/>
      <c r="C11" s="60"/>
      <c r="D11" s="60"/>
      <c r="E11" s="60"/>
      <c r="F11" s="36"/>
      <c r="G11" s="27"/>
      <c r="L11" s="43" t="s">
        <v>148</v>
      </c>
      <c r="M11" s="43"/>
    </row>
    <row r="12" spans="1:13" ht="16.5" customHeight="1">
      <c r="A12" s="61" t="s">
        <v>92</v>
      </c>
      <c r="B12" s="21" t="s">
        <v>113</v>
      </c>
      <c r="C12" s="20">
        <v>53</v>
      </c>
      <c r="D12" s="20">
        <v>59</v>
      </c>
      <c r="E12" s="20">
        <v>62</v>
      </c>
      <c r="F12" s="36">
        <f aca="true" t="shared" si="0" ref="F12:F74">E12-D12</f>
        <v>3</v>
      </c>
      <c r="G12" s="27">
        <f aca="true" t="shared" si="1" ref="G12:G74">E12/D12*100</f>
        <v>105.08474576271188</v>
      </c>
      <c r="L12" s="16">
        <v>3810</v>
      </c>
      <c r="M12" s="43"/>
    </row>
    <row r="13" spans="1:13" ht="15" customHeight="1">
      <c r="A13" s="62" t="s">
        <v>107</v>
      </c>
      <c r="B13" s="21" t="s">
        <v>113</v>
      </c>
      <c r="C13" s="63">
        <v>272</v>
      </c>
      <c r="D13" s="20">
        <v>173</v>
      </c>
      <c r="E13" s="20">
        <v>160</v>
      </c>
      <c r="F13" s="36">
        <f t="shared" si="0"/>
        <v>-13</v>
      </c>
      <c r="G13" s="27">
        <f t="shared" si="1"/>
        <v>92.48554913294798</v>
      </c>
      <c r="L13" s="16">
        <v>468</v>
      </c>
      <c r="M13" s="43"/>
    </row>
    <row r="14" spans="1:13" ht="15.75" customHeight="1">
      <c r="A14" s="62" t="s">
        <v>93</v>
      </c>
      <c r="B14" s="21" t="s">
        <v>113</v>
      </c>
      <c r="C14" s="63">
        <v>430</v>
      </c>
      <c r="D14" s="20">
        <v>326</v>
      </c>
      <c r="E14" s="20">
        <v>326</v>
      </c>
      <c r="F14" s="36">
        <f t="shared" si="0"/>
        <v>0</v>
      </c>
      <c r="G14" s="27">
        <f t="shared" si="1"/>
        <v>100</v>
      </c>
      <c r="L14" s="16">
        <v>441</v>
      </c>
      <c r="M14" s="43"/>
    </row>
    <row r="15" spans="1:13" ht="26.25" customHeight="1">
      <c r="A15" s="64" t="s">
        <v>139</v>
      </c>
      <c r="B15" s="65"/>
      <c r="C15" s="66"/>
      <c r="D15" s="66"/>
      <c r="E15" s="66"/>
      <c r="F15" s="36"/>
      <c r="G15" s="27"/>
      <c r="L15" s="43"/>
      <c r="M15" s="43"/>
    </row>
    <row r="16" spans="1:13" ht="12.75" customHeight="1">
      <c r="A16" s="24" t="s">
        <v>94</v>
      </c>
      <c r="B16" s="16" t="s">
        <v>7</v>
      </c>
      <c r="C16" s="26">
        <v>61148</v>
      </c>
      <c r="D16" s="7">
        <v>0</v>
      </c>
      <c r="E16" s="7">
        <v>21064</v>
      </c>
      <c r="F16" s="36">
        <f t="shared" si="0"/>
        <v>21064</v>
      </c>
      <c r="G16" s="27" t="e">
        <f>E16/D16*100</f>
        <v>#DIV/0!</v>
      </c>
      <c r="L16" s="43"/>
      <c r="M16" s="43"/>
    </row>
    <row r="17" spans="1:13" ht="12.75" customHeight="1" hidden="1">
      <c r="A17" s="61" t="s">
        <v>95</v>
      </c>
      <c r="B17" s="21" t="s">
        <v>7</v>
      </c>
      <c r="C17" s="31">
        <v>0</v>
      </c>
      <c r="D17" s="31"/>
      <c r="E17" s="31"/>
      <c r="F17" s="36">
        <f t="shared" si="0"/>
        <v>0</v>
      </c>
      <c r="G17" s="27" t="e">
        <f t="shared" si="1"/>
        <v>#DIV/0!</v>
      </c>
      <c r="L17" s="43"/>
      <c r="M17" s="43"/>
    </row>
    <row r="18" spans="1:13" ht="12.75" customHeight="1" hidden="1">
      <c r="A18" s="67" t="s">
        <v>96</v>
      </c>
      <c r="B18" s="68" t="s">
        <v>142</v>
      </c>
      <c r="C18" s="28">
        <v>0</v>
      </c>
      <c r="D18" s="28"/>
      <c r="E18" s="28"/>
      <c r="F18" s="36">
        <f t="shared" si="0"/>
        <v>0</v>
      </c>
      <c r="G18" s="27" t="e">
        <f t="shared" si="1"/>
        <v>#DIV/0!</v>
      </c>
      <c r="L18" s="43"/>
      <c r="M18" s="43"/>
    </row>
    <row r="19" spans="1:13" ht="16.5" customHeight="1">
      <c r="A19" s="69" t="s">
        <v>140</v>
      </c>
      <c r="B19" s="18"/>
      <c r="C19" s="17"/>
      <c r="D19" s="17"/>
      <c r="E19" s="17"/>
      <c r="F19" s="36"/>
      <c r="G19" s="27"/>
      <c r="L19" s="43"/>
      <c r="M19" s="43"/>
    </row>
    <row r="20" spans="1:13" ht="18" customHeight="1">
      <c r="A20" s="69" t="s">
        <v>101</v>
      </c>
      <c r="B20" s="16"/>
      <c r="C20" s="26"/>
      <c r="D20" s="26"/>
      <c r="E20" s="26"/>
      <c r="F20" s="36"/>
      <c r="G20" s="27"/>
      <c r="L20" s="43"/>
      <c r="M20" s="43"/>
    </row>
    <row r="21" spans="1:13" ht="12.75" customHeight="1" hidden="1">
      <c r="A21" s="24" t="s">
        <v>97</v>
      </c>
      <c r="B21" s="16" t="s">
        <v>104</v>
      </c>
      <c r="C21" s="8">
        <v>0</v>
      </c>
      <c r="D21" s="8"/>
      <c r="E21" s="8"/>
      <c r="F21" s="36">
        <f t="shared" si="0"/>
        <v>0</v>
      </c>
      <c r="G21" s="27" t="e">
        <f t="shared" si="1"/>
        <v>#DIV/0!</v>
      </c>
      <c r="L21" s="43"/>
      <c r="M21" s="43"/>
    </row>
    <row r="22" spans="1:13" ht="12.75" customHeight="1" hidden="1">
      <c r="A22" s="24" t="s">
        <v>98</v>
      </c>
      <c r="B22" s="16" t="s">
        <v>104</v>
      </c>
      <c r="C22" s="8">
        <v>0</v>
      </c>
      <c r="D22" s="8"/>
      <c r="E22" s="8"/>
      <c r="F22" s="36">
        <f t="shared" si="0"/>
        <v>0</v>
      </c>
      <c r="G22" s="27" t="e">
        <f t="shared" si="1"/>
        <v>#DIV/0!</v>
      </c>
      <c r="L22" s="43"/>
      <c r="M22" s="43"/>
    </row>
    <row r="23" spans="1:13" ht="12.75" customHeight="1" hidden="1">
      <c r="A23" s="24" t="s">
        <v>99</v>
      </c>
      <c r="B23" s="16" t="s">
        <v>104</v>
      </c>
      <c r="C23" s="8">
        <v>0</v>
      </c>
      <c r="D23" s="8"/>
      <c r="E23" s="8"/>
      <c r="F23" s="36">
        <f t="shared" si="0"/>
        <v>0</v>
      </c>
      <c r="G23" s="27" t="e">
        <f t="shared" si="1"/>
        <v>#DIV/0!</v>
      </c>
      <c r="L23" s="43"/>
      <c r="M23" s="43"/>
    </row>
    <row r="24" spans="1:13" ht="12.75" customHeight="1">
      <c r="A24" s="24" t="s">
        <v>100</v>
      </c>
      <c r="B24" s="16" t="s">
        <v>105</v>
      </c>
      <c r="C24" s="26">
        <v>3061.3</v>
      </c>
      <c r="D24" s="7">
        <v>0</v>
      </c>
      <c r="E24" s="7">
        <v>1224.8</v>
      </c>
      <c r="F24" s="36">
        <f t="shared" si="0"/>
        <v>1224.8</v>
      </c>
      <c r="G24" s="27" t="s">
        <v>178</v>
      </c>
      <c r="L24" s="43"/>
      <c r="M24" s="43"/>
    </row>
    <row r="25" spans="1:13" ht="15" customHeight="1">
      <c r="A25" s="69" t="s">
        <v>102</v>
      </c>
      <c r="B25" s="16"/>
      <c r="C25" s="60"/>
      <c r="D25" s="60"/>
      <c r="E25" s="60"/>
      <c r="F25" s="36"/>
      <c r="G25" s="27"/>
      <c r="L25" s="43"/>
      <c r="M25" s="43"/>
    </row>
    <row r="26" spans="1:13" ht="12.75" customHeight="1">
      <c r="A26" s="70" t="s">
        <v>97</v>
      </c>
      <c r="B26" s="71" t="s">
        <v>104</v>
      </c>
      <c r="C26" s="72">
        <v>0</v>
      </c>
      <c r="D26" s="72">
        <v>0</v>
      </c>
      <c r="E26" s="72">
        <v>22</v>
      </c>
      <c r="F26" s="36">
        <f t="shared" si="0"/>
        <v>22</v>
      </c>
      <c r="G26" s="27" t="s">
        <v>178</v>
      </c>
      <c r="L26" s="43"/>
      <c r="M26" s="43"/>
    </row>
    <row r="27" spans="1:13" ht="12.75" customHeight="1">
      <c r="A27" s="73" t="s">
        <v>98</v>
      </c>
      <c r="B27" s="16" t="s">
        <v>104</v>
      </c>
      <c r="C27" s="8">
        <v>0</v>
      </c>
      <c r="D27" s="8">
        <v>0</v>
      </c>
      <c r="E27" s="8">
        <v>14</v>
      </c>
      <c r="F27" s="36">
        <f t="shared" si="0"/>
        <v>14</v>
      </c>
      <c r="G27" s="27" t="s">
        <v>178</v>
      </c>
      <c r="L27" s="43"/>
      <c r="M27" s="43"/>
    </row>
    <row r="28" spans="1:13" ht="12.75" customHeight="1">
      <c r="A28" s="73" t="s">
        <v>100</v>
      </c>
      <c r="B28" s="16" t="s">
        <v>104</v>
      </c>
      <c r="C28" s="8">
        <v>0</v>
      </c>
      <c r="D28" s="8">
        <v>0</v>
      </c>
      <c r="E28" s="8">
        <v>3.4</v>
      </c>
      <c r="F28" s="36">
        <f t="shared" si="0"/>
        <v>3.4</v>
      </c>
      <c r="G28" s="27" t="s">
        <v>178</v>
      </c>
      <c r="L28" s="43"/>
      <c r="M28" s="43"/>
    </row>
    <row r="29" spans="1:13" ht="12.75" customHeight="1">
      <c r="A29" s="74" t="s">
        <v>189</v>
      </c>
      <c r="B29" s="25" t="s">
        <v>105</v>
      </c>
      <c r="C29" s="75">
        <v>0</v>
      </c>
      <c r="D29" s="75">
        <v>0</v>
      </c>
      <c r="E29" s="75">
        <v>30</v>
      </c>
      <c r="F29" s="36">
        <f t="shared" si="0"/>
        <v>30</v>
      </c>
      <c r="G29" s="27" t="s">
        <v>178</v>
      </c>
      <c r="L29" s="43"/>
      <c r="M29" s="43"/>
    </row>
    <row r="30" spans="1:13" ht="17.25" customHeight="1" hidden="1">
      <c r="A30" s="69" t="s">
        <v>103</v>
      </c>
      <c r="B30" s="16"/>
      <c r="C30" s="8"/>
      <c r="D30" s="8"/>
      <c r="E30" s="8"/>
      <c r="F30" s="36">
        <f t="shared" si="0"/>
        <v>0</v>
      </c>
      <c r="G30" s="27" t="e">
        <f t="shared" si="1"/>
        <v>#DIV/0!</v>
      </c>
      <c r="L30" s="43"/>
      <c r="M30" s="43"/>
    </row>
    <row r="31" spans="1:13" ht="12.75" customHeight="1" hidden="1">
      <c r="A31" s="24" t="s">
        <v>97</v>
      </c>
      <c r="B31" s="16" t="s">
        <v>104</v>
      </c>
      <c r="C31" s="8">
        <v>0</v>
      </c>
      <c r="D31" s="8"/>
      <c r="E31" s="8"/>
      <c r="F31" s="36">
        <f t="shared" si="0"/>
        <v>0</v>
      </c>
      <c r="G31" s="27" t="e">
        <f t="shared" si="1"/>
        <v>#DIV/0!</v>
      </c>
      <c r="L31" s="43"/>
      <c r="M31" s="43"/>
    </row>
    <row r="32" spans="1:13" ht="12.75" customHeight="1" hidden="1">
      <c r="A32" s="24" t="s">
        <v>98</v>
      </c>
      <c r="B32" s="16" t="s">
        <v>104</v>
      </c>
      <c r="C32" s="8">
        <v>0</v>
      </c>
      <c r="D32" s="8"/>
      <c r="E32" s="8"/>
      <c r="F32" s="36">
        <f t="shared" si="0"/>
        <v>0</v>
      </c>
      <c r="G32" s="27" t="e">
        <f t="shared" si="1"/>
        <v>#DIV/0!</v>
      </c>
      <c r="L32" s="43"/>
      <c r="M32" s="43"/>
    </row>
    <row r="33" spans="1:13" ht="12.75" customHeight="1" hidden="1">
      <c r="A33" s="24" t="s">
        <v>99</v>
      </c>
      <c r="B33" s="16" t="s">
        <v>104</v>
      </c>
      <c r="C33" s="8">
        <v>0</v>
      </c>
      <c r="D33" s="8"/>
      <c r="E33" s="8"/>
      <c r="F33" s="36">
        <f t="shared" si="0"/>
        <v>0</v>
      </c>
      <c r="G33" s="27" t="e">
        <f t="shared" si="1"/>
        <v>#DIV/0!</v>
      </c>
      <c r="L33" s="43"/>
      <c r="M33" s="43"/>
    </row>
    <row r="34" spans="1:13" ht="12.75" customHeight="1" hidden="1">
      <c r="A34" s="24" t="s">
        <v>100</v>
      </c>
      <c r="B34" s="16" t="s">
        <v>105</v>
      </c>
      <c r="C34" s="8">
        <v>0</v>
      </c>
      <c r="D34" s="8"/>
      <c r="E34" s="8"/>
      <c r="F34" s="36">
        <f t="shared" si="0"/>
        <v>0</v>
      </c>
      <c r="G34" s="27" t="e">
        <f t="shared" si="1"/>
        <v>#DIV/0!</v>
      </c>
      <c r="L34" s="43"/>
      <c r="M34" s="43"/>
    </row>
    <row r="35" spans="1:13" ht="11.25" customHeight="1" hidden="1">
      <c r="A35" s="76" t="s">
        <v>106</v>
      </c>
      <c r="B35" s="16" t="s">
        <v>104</v>
      </c>
      <c r="C35" s="8">
        <v>0</v>
      </c>
      <c r="D35" s="8"/>
      <c r="E35" s="8"/>
      <c r="F35" s="36">
        <f t="shared" si="0"/>
        <v>0</v>
      </c>
      <c r="G35" s="27" t="e">
        <f t="shared" si="1"/>
        <v>#DIV/0!</v>
      </c>
      <c r="L35" s="43"/>
      <c r="M35" s="43"/>
    </row>
    <row r="36" spans="1:13" ht="12.75" customHeight="1" hidden="1">
      <c r="A36" s="61"/>
      <c r="B36" s="21"/>
      <c r="C36" s="77"/>
      <c r="D36" s="77"/>
      <c r="E36" s="77"/>
      <c r="F36" s="36">
        <f t="shared" si="0"/>
        <v>0</v>
      </c>
      <c r="G36" s="27" t="e">
        <f t="shared" si="1"/>
        <v>#DIV/0!</v>
      </c>
      <c r="L36" s="43"/>
      <c r="M36" s="43"/>
    </row>
    <row r="37" spans="1:13" ht="17.25" customHeight="1" hidden="1">
      <c r="A37" s="78"/>
      <c r="B37" s="79"/>
      <c r="C37" s="80"/>
      <c r="D37" s="80"/>
      <c r="E37" s="80"/>
      <c r="F37" s="36">
        <f t="shared" si="0"/>
        <v>0</v>
      </c>
      <c r="G37" s="27" t="e">
        <f t="shared" si="1"/>
        <v>#DIV/0!</v>
      </c>
      <c r="L37" s="43"/>
      <c r="M37" s="43"/>
    </row>
    <row r="38" spans="1:13" ht="12.75" customHeight="1" hidden="1">
      <c r="A38" s="62"/>
      <c r="B38" s="81"/>
      <c r="C38" s="66"/>
      <c r="D38" s="66"/>
      <c r="E38" s="66"/>
      <c r="F38" s="36">
        <f t="shared" si="0"/>
        <v>0</v>
      </c>
      <c r="G38" s="27" t="e">
        <f t="shared" si="1"/>
        <v>#DIV/0!</v>
      </c>
      <c r="L38" s="43"/>
      <c r="M38" s="43"/>
    </row>
    <row r="39" spans="1:13" ht="20.25" customHeight="1">
      <c r="A39" s="82" t="s">
        <v>9</v>
      </c>
      <c r="B39" s="68"/>
      <c r="C39" s="83"/>
      <c r="D39" s="84"/>
      <c r="E39" s="84"/>
      <c r="F39" s="36"/>
      <c r="G39" s="27"/>
      <c r="L39" s="43"/>
      <c r="M39" s="43"/>
    </row>
    <row r="40" spans="1:13" ht="17.25" customHeight="1">
      <c r="A40" s="13" t="s">
        <v>167</v>
      </c>
      <c r="B40" s="22" t="s">
        <v>143</v>
      </c>
      <c r="C40" s="23">
        <v>10.4</v>
      </c>
      <c r="D40" s="23">
        <v>10.3</v>
      </c>
      <c r="E40" s="23">
        <v>10.2</v>
      </c>
      <c r="F40" s="36">
        <f t="shared" si="0"/>
        <v>-0.10000000000000142</v>
      </c>
      <c r="G40" s="27">
        <f t="shared" si="1"/>
        <v>99.02912621359222</v>
      </c>
      <c r="H40" s="37"/>
      <c r="I40" s="2"/>
      <c r="J40" s="1"/>
      <c r="L40" s="43"/>
      <c r="M40" s="43"/>
    </row>
    <row r="41" spans="1:13" ht="27" customHeight="1">
      <c r="A41" s="13" t="s">
        <v>141</v>
      </c>
      <c r="B41" s="18" t="s">
        <v>48</v>
      </c>
      <c r="C41" s="12">
        <f>SUM(C43:C92)</f>
        <v>2949</v>
      </c>
      <c r="D41" s="12">
        <f>SUM(D43:D105)</f>
        <v>3406</v>
      </c>
      <c r="E41" s="12">
        <f>SUM(E43:E105)</f>
        <v>3128</v>
      </c>
      <c r="F41" s="36">
        <f t="shared" si="0"/>
        <v>-278</v>
      </c>
      <c r="G41" s="27">
        <f t="shared" si="1"/>
        <v>91.8379330593071</v>
      </c>
      <c r="H41" s="38"/>
      <c r="I41" s="3"/>
      <c r="J41" s="3"/>
      <c r="L41" s="43"/>
      <c r="M41" s="43"/>
    </row>
    <row r="42" spans="1:13" ht="16.5" customHeight="1">
      <c r="A42" s="24" t="s">
        <v>6</v>
      </c>
      <c r="B42" s="16"/>
      <c r="C42" s="14"/>
      <c r="D42" s="14"/>
      <c r="E42" s="14"/>
      <c r="F42" s="36"/>
      <c r="G42" s="27"/>
      <c r="H42" s="37"/>
      <c r="I42" s="1"/>
      <c r="J42" s="1"/>
      <c r="L42" s="43"/>
      <c r="M42" s="43"/>
    </row>
    <row r="43" spans="1:13" ht="16.5" customHeight="1">
      <c r="A43" s="15" t="s">
        <v>70</v>
      </c>
      <c r="B43" s="16" t="s">
        <v>48</v>
      </c>
      <c r="C43" s="16">
        <v>51</v>
      </c>
      <c r="D43" s="16">
        <v>52</v>
      </c>
      <c r="E43" s="16">
        <v>54</v>
      </c>
      <c r="F43" s="36">
        <f t="shared" si="0"/>
        <v>2</v>
      </c>
      <c r="G43" s="27">
        <f t="shared" si="1"/>
        <v>103.84615384615385</v>
      </c>
      <c r="H43" s="37"/>
      <c r="I43" s="1"/>
      <c r="J43" s="1"/>
      <c r="L43" s="43"/>
      <c r="M43" s="43"/>
    </row>
    <row r="44" spans="1:13" ht="16.5" customHeight="1">
      <c r="A44" s="15" t="s">
        <v>69</v>
      </c>
      <c r="B44" s="16" t="s">
        <v>48</v>
      </c>
      <c r="C44" s="16">
        <v>87</v>
      </c>
      <c r="D44" s="16">
        <v>87</v>
      </c>
      <c r="E44" s="16">
        <v>86</v>
      </c>
      <c r="F44" s="36">
        <f t="shared" si="0"/>
        <v>-1</v>
      </c>
      <c r="G44" s="27">
        <f t="shared" si="1"/>
        <v>98.85057471264368</v>
      </c>
      <c r="H44" s="37"/>
      <c r="I44" s="1"/>
      <c r="J44" s="1"/>
      <c r="L44" s="43"/>
      <c r="M44" s="43"/>
    </row>
    <row r="45" spans="1:13" ht="16.5" customHeight="1">
      <c r="A45" s="15" t="s">
        <v>68</v>
      </c>
      <c r="B45" s="16" t="s">
        <v>48</v>
      </c>
      <c r="C45" s="16">
        <v>38</v>
      </c>
      <c r="D45" s="16">
        <v>38</v>
      </c>
      <c r="E45" s="16">
        <v>38</v>
      </c>
      <c r="F45" s="36">
        <f t="shared" si="0"/>
        <v>0</v>
      </c>
      <c r="G45" s="27">
        <f t="shared" si="1"/>
        <v>100</v>
      </c>
      <c r="H45" s="37"/>
      <c r="I45" s="1"/>
      <c r="J45" s="1"/>
      <c r="L45" s="43"/>
      <c r="M45" s="43"/>
    </row>
    <row r="46" spans="1:13" ht="16.5" customHeight="1">
      <c r="A46" s="15" t="s">
        <v>71</v>
      </c>
      <c r="B46" s="16" t="s">
        <v>48</v>
      </c>
      <c r="C46" s="16">
        <v>67</v>
      </c>
      <c r="D46" s="16">
        <v>67</v>
      </c>
      <c r="E46" s="16">
        <v>66</v>
      </c>
      <c r="F46" s="36">
        <f t="shared" si="0"/>
        <v>-1</v>
      </c>
      <c r="G46" s="27">
        <f t="shared" si="1"/>
        <v>98.50746268656717</v>
      </c>
      <c r="H46" s="37"/>
      <c r="I46" s="1"/>
      <c r="J46" s="1"/>
      <c r="L46" s="43"/>
      <c r="M46" s="43"/>
    </row>
    <row r="47" spans="1:13" ht="16.5" customHeight="1">
      <c r="A47" s="15" t="s">
        <v>53</v>
      </c>
      <c r="B47" s="16" t="s">
        <v>48</v>
      </c>
      <c r="C47" s="16">
        <v>63</v>
      </c>
      <c r="D47" s="16">
        <v>64</v>
      </c>
      <c r="E47" s="16">
        <v>64</v>
      </c>
      <c r="F47" s="36">
        <f t="shared" si="0"/>
        <v>0</v>
      </c>
      <c r="G47" s="27">
        <f t="shared" si="1"/>
        <v>100</v>
      </c>
      <c r="H47" s="37"/>
      <c r="I47" s="1"/>
      <c r="J47" s="1"/>
      <c r="L47" s="43"/>
      <c r="M47" s="43"/>
    </row>
    <row r="48" spans="1:13" ht="16.5" customHeight="1">
      <c r="A48" s="15" t="s">
        <v>72</v>
      </c>
      <c r="B48" s="16" t="s">
        <v>48</v>
      </c>
      <c r="C48" s="8">
        <v>33</v>
      </c>
      <c r="D48" s="8">
        <v>36</v>
      </c>
      <c r="E48" s="8">
        <v>35</v>
      </c>
      <c r="F48" s="36">
        <f t="shared" si="0"/>
        <v>-1</v>
      </c>
      <c r="G48" s="27">
        <f t="shared" si="1"/>
        <v>97.22222222222221</v>
      </c>
      <c r="H48" s="37"/>
      <c r="I48" s="1"/>
      <c r="J48" s="1"/>
      <c r="L48" s="43"/>
      <c r="M48" s="43"/>
    </row>
    <row r="49" spans="1:13" ht="16.5" customHeight="1">
      <c r="A49" s="15" t="s">
        <v>67</v>
      </c>
      <c r="B49" s="16" t="s">
        <v>48</v>
      </c>
      <c r="C49" s="8">
        <v>12</v>
      </c>
      <c r="D49" s="8">
        <v>12</v>
      </c>
      <c r="E49" s="8">
        <v>12</v>
      </c>
      <c r="F49" s="36">
        <f t="shared" si="0"/>
        <v>0</v>
      </c>
      <c r="G49" s="27">
        <f t="shared" si="1"/>
        <v>100</v>
      </c>
      <c r="H49" s="37"/>
      <c r="I49" s="4"/>
      <c r="J49" s="1"/>
      <c r="L49" s="43"/>
      <c r="M49" s="43"/>
    </row>
    <row r="50" spans="1:13" ht="16.5" customHeight="1">
      <c r="A50" s="15" t="s">
        <v>41</v>
      </c>
      <c r="B50" s="16" t="s">
        <v>48</v>
      </c>
      <c r="C50" s="16">
        <v>5</v>
      </c>
      <c r="D50" s="16">
        <v>5</v>
      </c>
      <c r="E50" s="16">
        <v>5</v>
      </c>
      <c r="F50" s="36">
        <f t="shared" si="0"/>
        <v>0</v>
      </c>
      <c r="G50" s="27">
        <f t="shared" si="1"/>
        <v>100</v>
      </c>
      <c r="H50" s="37"/>
      <c r="I50" s="1"/>
      <c r="J50" s="4"/>
      <c r="L50" s="43"/>
      <c r="M50" s="43"/>
    </row>
    <row r="51" spans="1:13" ht="16.5" customHeight="1">
      <c r="A51" s="15" t="s">
        <v>55</v>
      </c>
      <c r="B51" s="16" t="s">
        <v>48</v>
      </c>
      <c r="C51" s="16">
        <v>7</v>
      </c>
      <c r="D51" s="16">
        <v>5</v>
      </c>
      <c r="E51" s="16">
        <v>5</v>
      </c>
      <c r="F51" s="36">
        <f t="shared" si="0"/>
        <v>0</v>
      </c>
      <c r="G51" s="27">
        <f t="shared" si="1"/>
        <v>100</v>
      </c>
      <c r="H51" s="37"/>
      <c r="I51" s="1"/>
      <c r="J51" s="1"/>
      <c r="L51" s="43"/>
      <c r="M51" s="43"/>
    </row>
    <row r="52" spans="1:13" ht="16.5" customHeight="1">
      <c r="A52" s="15" t="s">
        <v>33</v>
      </c>
      <c r="B52" s="16" t="s">
        <v>48</v>
      </c>
      <c r="C52" s="8">
        <v>49</v>
      </c>
      <c r="D52" s="8">
        <v>47</v>
      </c>
      <c r="E52" s="8">
        <v>38</v>
      </c>
      <c r="F52" s="36">
        <f t="shared" si="0"/>
        <v>-9</v>
      </c>
      <c r="G52" s="27">
        <f t="shared" si="1"/>
        <v>80.85106382978722</v>
      </c>
      <c r="H52" s="37"/>
      <c r="I52" s="1"/>
      <c r="J52" s="1"/>
      <c r="L52" s="43"/>
      <c r="M52" s="43"/>
    </row>
    <row r="53" spans="1:13" ht="16.5" customHeight="1">
      <c r="A53" s="15" t="s">
        <v>50</v>
      </c>
      <c r="B53" s="16" t="s">
        <v>48</v>
      </c>
      <c r="C53" s="16">
        <v>18</v>
      </c>
      <c r="D53" s="16">
        <v>18</v>
      </c>
      <c r="E53" s="16">
        <v>17</v>
      </c>
      <c r="F53" s="36">
        <f t="shared" si="0"/>
        <v>-1</v>
      </c>
      <c r="G53" s="27">
        <f t="shared" si="1"/>
        <v>94.44444444444444</v>
      </c>
      <c r="H53" s="39"/>
      <c r="I53" s="4"/>
      <c r="J53" s="4"/>
      <c r="L53" s="43"/>
      <c r="M53" s="43"/>
    </row>
    <row r="54" spans="1:13" ht="15.75" customHeight="1">
      <c r="A54" s="15" t="s">
        <v>75</v>
      </c>
      <c r="B54" s="16" t="s">
        <v>48</v>
      </c>
      <c r="C54" s="8">
        <v>55</v>
      </c>
      <c r="D54" s="8">
        <v>49</v>
      </c>
      <c r="E54" s="8">
        <v>51</v>
      </c>
      <c r="F54" s="36">
        <f t="shared" si="0"/>
        <v>2</v>
      </c>
      <c r="G54" s="27">
        <f t="shared" si="1"/>
        <v>104.08163265306123</v>
      </c>
      <c r="H54" s="37"/>
      <c r="I54" s="4"/>
      <c r="J54" s="1"/>
      <c r="L54" s="15"/>
      <c r="M54" s="43"/>
    </row>
    <row r="55" spans="1:13" ht="16.5" customHeight="1">
      <c r="A55" s="15" t="s">
        <v>32</v>
      </c>
      <c r="B55" s="16" t="s">
        <v>48</v>
      </c>
      <c r="C55" s="8">
        <v>40</v>
      </c>
      <c r="D55" s="8">
        <v>31</v>
      </c>
      <c r="E55" s="8">
        <v>32</v>
      </c>
      <c r="F55" s="36">
        <f t="shared" si="0"/>
        <v>1</v>
      </c>
      <c r="G55" s="27">
        <f t="shared" si="1"/>
        <v>103.2258064516129</v>
      </c>
      <c r="H55" s="39"/>
      <c r="I55" s="4"/>
      <c r="J55" s="4"/>
      <c r="L55" s="43"/>
      <c r="M55" s="43"/>
    </row>
    <row r="56" spans="1:13" ht="16.5" customHeight="1">
      <c r="A56" s="15" t="s">
        <v>76</v>
      </c>
      <c r="B56" s="16" t="s">
        <v>48</v>
      </c>
      <c r="C56" s="8">
        <v>29</v>
      </c>
      <c r="D56" s="8">
        <v>30</v>
      </c>
      <c r="E56" s="8">
        <v>35</v>
      </c>
      <c r="F56" s="36">
        <f t="shared" si="0"/>
        <v>5</v>
      </c>
      <c r="G56" s="27">
        <f t="shared" si="1"/>
        <v>116.66666666666667</v>
      </c>
      <c r="H56" s="37"/>
      <c r="I56" s="1"/>
      <c r="J56" s="1"/>
      <c r="L56" s="43"/>
      <c r="M56" s="43"/>
    </row>
    <row r="57" spans="1:13" ht="16.5" customHeight="1">
      <c r="A57" s="15" t="s">
        <v>77</v>
      </c>
      <c r="B57" s="16" t="s">
        <v>48</v>
      </c>
      <c r="C57" s="8">
        <v>1</v>
      </c>
      <c r="D57" s="8">
        <v>1</v>
      </c>
      <c r="E57" s="8">
        <v>1</v>
      </c>
      <c r="F57" s="36">
        <f t="shared" si="0"/>
        <v>0</v>
      </c>
      <c r="G57" s="27">
        <f t="shared" si="1"/>
        <v>100</v>
      </c>
      <c r="H57" s="37"/>
      <c r="I57" s="1"/>
      <c r="J57" s="1"/>
      <c r="L57" s="43"/>
      <c r="M57" s="43"/>
    </row>
    <row r="58" spans="1:13" ht="16.5" customHeight="1">
      <c r="A58" s="15" t="s">
        <v>27</v>
      </c>
      <c r="B58" s="16" t="s">
        <v>48</v>
      </c>
      <c r="C58" s="16">
        <v>8</v>
      </c>
      <c r="D58" s="16">
        <v>8</v>
      </c>
      <c r="E58" s="16">
        <v>7</v>
      </c>
      <c r="F58" s="36">
        <f t="shared" si="0"/>
        <v>-1</v>
      </c>
      <c r="G58" s="27">
        <f t="shared" si="1"/>
        <v>87.5</v>
      </c>
      <c r="H58" s="37"/>
      <c r="I58" s="1"/>
      <c r="J58" s="1"/>
      <c r="L58" s="43"/>
      <c r="M58" s="43"/>
    </row>
    <row r="59" spans="1:13" ht="19.5" customHeight="1">
      <c r="A59" s="15" t="s">
        <v>73</v>
      </c>
      <c r="B59" s="16" t="s">
        <v>48</v>
      </c>
      <c r="C59" s="16">
        <v>673</v>
      </c>
      <c r="D59" s="16">
        <v>673</v>
      </c>
      <c r="E59" s="16">
        <v>434</v>
      </c>
      <c r="F59" s="36">
        <f t="shared" si="0"/>
        <v>-239</v>
      </c>
      <c r="G59" s="27">
        <f t="shared" si="1"/>
        <v>64.48736998514116</v>
      </c>
      <c r="H59" s="37"/>
      <c r="I59" s="1"/>
      <c r="J59" s="1"/>
      <c r="L59" s="15"/>
      <c r="M59" s="43"/>
    </row>
    <row r="60" spans="1:13" ht="16.5" customHeight="1">
      <c r="A60" s="15" t="s">
        <v>74</v>
      </c>
      <c r="B60" s="16" t="s">
        <v>48</v>
      </c>
      <c r="C60" s="16">
        <v>101</v>
      </c>
      <c r="D60" s="16">
        <v>100</v>
      </c>
      <c r="E60" s="16">
        <v>100</v>
      </c>
      <c r="F60" s="36">
        <f t="shared" si="0"/>
        <v>0</v>
      </c>
      <c r="G60" s="27">
        <f t="shared" si="1"/>
        <v>100</v>
      </c>
      <c r="H60" s="37"/>
      <c r="I60" s="1"/>
      <c r="J60" s="1"/>
      <c r="L60" s="43"/>
      <c r="M60" s="43"/>
    </row>
    <row r="61" spans="1:13" ht="16.5" customHeight="1">
      <c r="A61" s="15" t="s">
        <v>88</v>
      </c>
      <c r="B61" s="16" t="s">
        <v>48</v>
      </c>
      <c r="C61" s="16">
        <v>82</v>
      </c>
      <c r="D61" s="16">
        <v>20</v>
      </c>
      <c r="E61" s="16">
        <v>20</v>
      </c>
      <c r="F61" s="36">
        <f t="shared" si="0"/>
        <v>0</v>
      </c>
      <c r="G61" s="27">
        <f t="shared" si="1"/>
        <v>100</v>
      </c>
      <c r="H61" s="37"/>
      <c r="I61" s="1"/>
      <c r="J61" s="1"/>
      <c r="L61" s="43"/>
      <c r="M61" s="43"/>
    </row>
    <row r="62" spans="1:13" ht="16.5" customHeight="1">
      <c r="A62" s="15" t="s">
        <v>79</v>
      </c>
      <c r="B62" s="16" t="s">
        <v>48</v>
      </c>
      <c r="C62" s="16">
        <v>39</v>
      </c>
      <c r="D62" s="16">
        <v>43</v>
      </c>
      <c r="E62" s="16">
        <v>44</v>
      </c>
      <c r="F62" s="36">
        <f t="shared" si="0"/>
        <v>1</v>
      </c>
      <c r="G62" s="27">
        <f t="shared" si="1"/>
        <v>102.32558139534885</v>
      </c>
      <c r="H62" s="37"/>
      <c r="I62" s="1"/>
      <c r="J62" s="1"/>
      <c r="L62" s="43"/>
      <c r="M62" s="43"/>
    </row>
    <row r="63" spans="1:13" ht="16.5" customHeight="1">
      <c r="A63" s="15" t="s">
        <v>85</v>
      </c>
      <c r="B63" s="16" t="s">
        <v>48</v>
      </c>
      <c r="C63" s="16">
        <v>75</v>
      </c>
      <c r="D63" s="16">
        <v>65</v>
      </c>
      <c r="E63" s="16">
        <v>59</v>
      </c>
      <c r="F63" s="36">
        <f t="shared" si="0"/>
        <v>-6</v>
      </c>
      <c r="G63" s="27">
        <f t="shared" si="1"/>
        <v>90.76923076923077</v>
      </c>
      <c r="H63" s="37"/>
      <c r="I63" s="1"/>
      <c r="J63" s="1"/>
      <c r="L63" s="43"/>
      <c r="M63" s="43"/>
    </row>
    <row r="64" spans="1:13" ht="16.5" customHeight="1">
      <c r="A64" s="15" t="s">
        <v>23</v>
      </c>
      <c r="B64" s="16" t="s">
        <v>48</v>
      </c>
      <c r="C64" s="16">
        <v>20</v>
      </c>
      <c r="D64" s="16">
        <v>20</v>
      </c>
      <c r="E64" s="16">
        <v>17</v>
      </c>
      <c r="F64" s="36">
        <f t="shared" si="0"/>
        <v>-3</v>
      </c>
      <c r="G64" s="27">
        <f t="shared" si="1"/>
        <v>85</v>
      </c>
      <c r="H64" s="39"/>
      <c r="I64" s="4"/>
      <c r="J64" s="4"/>
      <c r="L64" s="43"/>
      <c r="M64" s="43"/>
    </row>
    <row r="65" spans="1:13" ht="16.5" customHeight="1">
      <c r="A65" s="15" t="s">
        <v>24</v>
      </c>
      <c r="B65" s="16" t="s">
        <v>48</v>
      </c>
      <c r="C65" s="16">
        <v>37</v>
      </c>
      <c r="D65" s="16">
        <v>37</v>
      </c>
      <c r="E65" s="16">
        <v>41</v>
      </c>
      <c r="F65" s="36">
        <f t="shared" si="0"/>
        <v>4</v>
      </c>
      <c r="G65" s="27">
        <f t="shared" si="1"/>
        <v>110.8108108108108</v>
      </c>
      <c r="H65" s="37"/>
      <c r="I65" s="1"/>
      <c r="J65" s="1"/>
      <c r="L65" s="43"/>
      <c r="M65" s="43"/>
    </row>
    <row r="66" spans="1:13" ht="16.5" customHeight="1">
      <c r="A66" s="15" t="s">
        <v>28</v>
      </c>
      <c r="B66" s="16" t="s">
        <v>48</v>
      </c>
      <c r="C66" s="16">
        <v>11</v>
      </c>
      <c r="D66" s="16">
        <v>12</v>
      </c>
      <c r="E66" s="16">
        <v>13</v>
      </c>
      <c r="F66" s="36">
        <f t="shared" si="0"/>
        <v>1</v>
      </c>
      <c r="G66" s="27">
        <f t="shared" si="1"/>
        <v>108.33333333333333</v>
      </c>
      <c r="H66" s="37"/>
      <c r="I66" s="1"/>
      <c r="J66" s="1"/>
      <c r="L66" s="43"/>
      <c r="M66" s="43"/>
    </row>
    <row r="67" spans="1:13" ht="16.5" customHeight="1">
      <c r="A67" s="15" t="s">
        <v>30</v>
      </c>
      <c r="B67" s="16" t="s">
        <v>48</v>
      </c>
      <c r="C67" s="8">
        <v>23</v>
      </c>
      <c r="D67" s="8">
        <v>23</v>
      </c>
      <c r="E67" s="8">
        <v>23</v>
      </c>
      <c r="F67" s="36">
        <f t="shared" si="0"/>
        <v>0</v>
      </c>
      <c r="G67" s="27">
        <f t="shared" si="1"/>
        <v>100</v>
      </c>
      <c r="H67" s="39"/>
      <c r="I67" s="4"/>
      <c r="J67" s="4"/>
      <c r="L67" s="43"/>
      <c r="M67" s="43"/>
    </row>
    <row r="68" spans="1:13" ht="16.5" customHeight="1">
      <c r="A68" s="15" t="s">
        <v>29</v>
      </c>
      <c r="B68" s="16" t="s">
        <v>48</v>
      </c>
      <c r="C68" s="8">
        <v>26</v>
      </c>
      <c r="D68" s="8">
        <v>29</v>
      </c>
      <c r="E68" s="8">
        <v>27</v>
      </c>
      <c r="F68" s="36">
        <f t="shared" si="0"/>
        <v>-2</v>
      </c>
      <c r="G68" s="27">
        <f t="shared" si="1"/>
        <v>93.10344827586206</v>
      </c>
      <c r="H68" s="39"/>
      <c r="I68" s="4"/>
      <c r="J68" s="4"/>
      <c r="L68" s="43"/>
      <c r="M68" s="43"/>
    </row>
    <row r="69" spans="1:13" ht="15" customHeight="1">
      <c r="A69" s="15" t="s">
        <v>25</v>
      </c>
      <c r="B69" s="16" t="s">
        <v>48</v>
      </c>
      <c r="C69" s="16">
        <v>44</v>
      </c>
      <c r="D69" s="16">
        <v>46</v>
      </c>
      <c r="E69" s="16">
        <v>43</v>
      </c>
      <c r="F69" s="36">
        <f t="shared" si="0"/>
        <v>-3</v>
      </c>
      <c r="G69" s="27">
        <f t="shared" si="1"/>
        <v>93.47826086956522</v>
      </c>
      <c r="H69" s="37"/>
      <c r="I69" s="1"/>
      <c r="J69" s="1"/>
      <c r="L69" s="15"/>
      <c r="M69" s="43"/>
    </row>
    <row r="70" spans="1:13" ht="16.5" customHeight="1">
      <c r="A70" s="15" t="s">
        <v>34</v>
      </c>
      <c r="B70" s="16" t="s">
        <v>48</v>
      </c>
      <c r="C70" s="16">
        <v>12</v>
      </c>
      <c r="D70" s="16">
        <v>12</v>
      </c>
      <c r="E70" s="16">
        <v>11</v>
      </c>
      <c r="F70" s="36">
        <f t="shared" si="0"/>
        <v>-1</v>
      </c>
      <c r="G70" s="27">
        <f t="shared" si="1"/>
        <v>91.66666666666666</v>
      </c>
      <c r="H70" s="37"/>
      <c r="I70" s="1"/>
      <c r="J70" s="1"/>
      <c r="L70" s="43"/>
      <c r="M70" s="43"/>
    </row>
    <row r="71" spans="1:13" ht="16.5" customHeight="1">
      <c r="A71" s="15" t="s">
        <v>42</v>
      </c>
      <c r="B71" s="16" t="s">
        <v>48</v>
      </c>
      <c r="C71" s="16">
        <v>77</v>
      </c>
      <c r="D71" s="16">
        <v>75</v>
      </c>
      <c r="E71" s="16">
        <v>72</v>
      </c>
      <c r="F71" s="36">
        <f t="shared" si="0"/>
        <v>-3</v>
      </c>
      <c r="G71" s="27">
        <f t="shared" si="1"/>
        <v>96</v>
      </c>
      <c r="H71" s="37"/>
      <c r="I71" s="1"/>
      <c r="J71" s="4"/>
      <c r="L71" s="43"/>
      <c r="M71" s="43"/>
    </row>
    <row r="72" spans="1:13" ht="16.5" customHeight="1">
      <c r="A72" s="15" t="s">
        <v>81</v>
      </c>
      <c r="B72" s="16" t="s">
        <v>48</v>
      </c>
      <c r="C72" s="16">
        <v>51</v>
      </c>
      <c r="D72" s="16">
        <v>57</v>
      </c>
      <c r="E72" s="16">
        <v>42</v>
      </c>
      <c r="F72" s="36">
        <f t="shared" si="0"/>
        <v>-15</v>
      </c>
      <c r="G72" s="27">
        <f t="shared" si="1"/>
        <v>73.68421052631578</v>
      </c>
      <c r="H72" s="37"/>
      <c r="I72" s="1"/>
      <c r="J72" s="4"/>
      <c r="L72" s="43"/>
      <c r="M72" s="43"/>
    </row>
    <row r="73" spans="1:13" ht="16.5" customHeight="1">
      <c r="A73" s="15" t="s">
        <v>83</v>
      </c>
      <c r="B73" s="16" t="s">
        <v>48</v>
      </c>
      <c r="C73" s="16">
        <v>95</v>
      </c>
      <c r="D73" s="16">
        <v>95</v>
      </c>
      <c r="E73" s="16">
        <v>24</v>
      </c>
      <c r="F73" s="36">
        <f t="shared" si="0"/>
        <v>-71</v>
      </c>
      <c r="G73" s="27">
        <f t="shared" si="1"/>
        <v>25.263157894736842</v>
      </c>
      <c r="H73" s="37"/>
      <c r="I73" s="1"/>
      <c r="J73" s="1"/>
      <c r="L73" s="43"/>
      <c r="M73" s="43"/>
    </row>
    <row r="74" spans="1:13" ht="16.5" customHeight="1">
      <c r="A74" s="15" t="s">
        <v>26</v>
      </c>
      <c r="B74" s="16" t="s">
        <v>48</v>
      </c>
      <c r="C74" s="16">
        <v>39</v>
      </c>
      <c r="D74" s="16">
        <v>34</v>
      </c>
      <c r="E74" s="16">
        <v>31</v>
      </c>
      <c r="F74" s="36">
        <f t="shared" si="0"/>
        <v>-3</v>
      </c>
      <c r="G74" s="27">
        <f t="shared" si="1"/>
        <v>91.17647058823529</v>
      </c>
      <c r="H74" s="37"/>
      <c r="I74" s="1"/>
      <c r="J74" s="1"/>
      <c r="L74" s="43"/>
      <c r="M74" s="43"/>
    </row>
    <row r="75" spans="1:13" ht="16.5" customHeight="1">
      <c r="A75" s="15" t="s">
        <v>52</v>
      </c>
      <c r="B75" s="16" t="s">
        <v>48</v>
      </c>
      <c r="C75" s="16">
        <v>125</v>
      </c>
      <c r="D75" s="16">
        <v>361</v>
      </c>
      <c r="E75" s="16">
        <v>333</v>
      </c>
      <c r="F75" s="36">
        <f aca="true" t="shared" si="2" ref="F75:F146">E75-D75</f>
        <v>-28</v>
      </c>
      <c r="G75" s="27">
        <f aca="true" t="shared" si="3" ref="G75:G146">E75/D75*100</f>
        <v>92.24376731301939</v>
      </c>
      <c r="H75" s="37"/>
      <c r="I75" s="1"/>
      <c r="J75" s="4"/>
      <c r="L75" s="43"/>
      <c r="M75" s="43"/>
    </row>
    <row r="76" spans="1:13" ht="18" customHeight="1">
      <c r="A76" s="15" t="s">
        <v>82</v>
      </c>
      <c r="B76" s="16" t="s">
        <v>48</v>
      </c>
      <c r="C76" s="16">
        <v>11</v>
      </c>
      <c r="D76" s="16">
        <v>8</v>
      </c>
      <c r="E76" s="16">
        <v>3</v>
      </c>
      <c r="F76" s="36">
        <f t="shared" si="2"/>
        <v>-5</v>
      </c>
      <c r="G76" s="27">
        <f t="shared" si="3"/>
        <v>37.5</v>
      </c>
      <c r="H76" s="37"/>
      <c r="I76" s="1"/>
      <c r="J76" s="4"/>
      <c r="L76" s="15"/>
      <c r="M76" s="43"/>
    </row>
    <row r="77" spans="1:13" ht="13.5" customHeight="1">
      <c r="A77" s="15" t="s">
        <v>22</v>
      </c>
      <c r="B77" s="16" t="s">
        <v>48</v>
      </c>
      <c r="C77" s="16">
        <v>87</v>
      </c>
      <c r="D77" s="16">
        <v>29</v>
      </c>
      <c r="E77" s="16">
        <v>14</v>
      </c>
      <c r="F77" s="36">
        <f t="shared" si="2"/>
        <v>-15</v>
      </c>
      <c r="G77" s="27">
        <f t="shared" si="3"/>
        <v>48.275862068965516</v>
      </c>
      <c r="H77" s="37"/>
      <c r="I77" s="1"/>
      <c r="J77" s="1"/>
      <c r="L77" s="15"/>
      <c r="M77" s="43"/>
    </row>
    <row r="78" spans="1:13" ht="15.75" customHeight="1">
      <c r="A78" s="15" t="s">
        <v>66</v>
      </c>
      <c r="B78" s="16" t="s">
        <v>48</v>
      </c>
      <c r="C78" s="16">
        <v>6</v>
      </c>
      <c r="D78" s="16">
        <v>3</v>
      </c>
      <c r="E78" s="16">
        <v>1</v>
      </c>
      <c r="F78" s="36">
        <f t="shared" si="2"/>
        <v>-2</v>
      </c>
      <c r="G78" s="27">
        <f t="shared" si="3"/>
        <v>33.33333333333333</v>
      </c>
      <c r="H78" s="37"/>
      <c r="I78" s="1"/>
      <c r="J78" s="1"/>
      <c r="L78" s="15"/>
      <c r="M78" s="43"/>
    </row>
    <row r="79" spans="1:13" ht="15.75" customHeight="1" hidden="1">
      <c r="A79" s="15"/>
      <c r="B79" s="16"/>
      <c r="C79" s="8"/>
      <c r="D79" s="8"/>
      <c r="E79" s="8"/>
      <c r="F79" s="36"/>
      <c r="G79" s="27"/>
      <c r="H79" s="37"/>
      <c r="I79" s="1"/>
      <c r="J79" s="1"/>
      <c r="L79" s="15"/>
      <c r="M79" s="43"/>
    </row>
    <row r="80" spans="1:13" ht="16.5" customHeight="1">
      <c r="A80" s="15" t="s">
        <v>65</v>
      </c>
      <c r="B80" s="16" t="s">
        <v>48</v>
      </c>
      <c r="C80" s="16">
        <v>170</v>
      </c>
      <c r="D80" s="16">
        <v>146</v>
      </c>
      <c r="E80" s="16">
        <v>165</v>
      </c>
      <c r="F80" s="36">
        <f t="shared" si="2"/>
        <v>19</v>
      </c>
      <c r="G80" s="27">
        <f t="shared" si="3"/>
        <v>113.013698630137</v>
      </c>
      <c r="H80" s="37"/>
      <c r="I80" s="4"/>
      <c r="J80" s="4"/>
      <c r="L80" s="43"/>
      <c r="M80" s="43"/>
    </row>
    <row r="81" spans="1:13" ht="17.25" customHeight="1">
      <c r="A81" s="15" t="s">
        <v>19</v>
      </c>
      <c r="B81" s="16" t="s">
        <v>48</v>
      </c>
      <c r="C81" s="16">
        <v>96</v>
      </c>
      <c r="D81" s="16">
        <v>115</v>
      </c>
      <c r="E81" s="16">
        <v>115</v>
      </c>
      <c r="F81" s="36">
        <f t="shared" si="2"/>
        <v>0</v>
      </c>
      <c r="G81" s="27">
        <f t="shared" si="3"/>
        <v>100</v>
      </c>
      <c r="H81" s="41"/>
      <c r="I81" s="4"/>
      <c r="J81" s="4"/>
      <c r="L81" s="15"/>
      <c r="M81" s="43"/>
    </row>
    <row r="82" spans="1:13" ht="16.5" customHeight="1">
      <c r="A82" s="15" t="s">
        <v>51</v>
      </c>
      <c r="B82" s="16" t="s">
        <v>48</v>
      </c>
      <c r="C82" s="16">
        <v>94</v>
      </c>
      <c r="D82" s="16">
        <v>89</v>
      </c>
      <c r="E82" s="16">
        <v>82</v>
      </c>
      <c r="F82" s="36">
        <f t="shared" si="2"/>
        <v>-7</v>
      </c>
      <c r="G82" s="27">
        <f t="shared" si="3"/>
        <v>92.13483146067416</v>
      </c>
      <c r="H82" s="39"/>
      <c r="I82" s="4"/>
      <c r="J82" s="4"/>
      <c r="L82" s="43"/>
      <c r="M82" s="43"/>
    </row>
    <row r="83" spans="1:13" ht="16.5" customHeight="1">
      <c r="A83" s="15" t="s">
        <v>84</v>
      </c>
      <c r="B83" s="16" t="s">
        <v>48</v>
      </c>
      <c r="C83" s="16">
        <v>70</v>
      </c>
      <c r="D83" s="16">
        <v>63</v>
      </c>
      <c r="E83" s="16">
        <v>60</v>
      </c>
      <c r="F83" s="36">
        <f t="shared" si="2"/>
        <v>-3</v>
      </c>
      <c r="G83" s="27">
        <f t="shared" si="3"/>
        <v>95.23809523809523</v>
      </c>
      <c r="H83" s="39"/>
      <c r="I83" s="4"/>
      <c r="J83" s="4"/>
      <c r="L83" s="43"/>
      <c r="M83" s="43"/>
    </row>
    <row r="84" spans="1:13" ht="16.5" customHeight="1">
      <c r="A84" s="15" t="s">
        <v>20</v>
      </c>
      <c r="B84" s="16" t="s">
        <v>48</v>
      </c>
      <c r="C84" s="16">
        <v>15</v>
      </c>
      <c r="D84" s="16">
        <v>3</v>
      </c>
      <c r="E84" s="16">
        <v>4</v>
      </c>
      <c r="F84" s="36">
        <f t="shared" si="2"/>
        <v>1</v>
      </c>
      <c r="G84" s="27">
        <f t="shared" si="3"/>
        <v>133.33333333333331</v>
      </c>
      <c r="H84" s="37"/>
      <c r="I84" s="1"/>
      <c r="J84" s="4"/>
      <c r="L84" s="43"/>
      <c r="M84" s="43"/>
    </row>
    <row r="85" spans="1:13" ht="16.5" customHeight="1">
      <c r="A85" s="15" t="s">
        <v>54</v>
      </c>
      <c r="B85" s="16" t="s">
        <v>48</v>
      </c>
      <c r="C85" s="16">
        <v>133</v>
      </c>
      <c r="D85" s="16">
        <v>3</v>
      </c>
      <c r="E85" s="16">
        <v>3</v>
      </c>
      <c r="F85" s="36">
        <f t="shared" si="2"/>
        <v>0</v>
      </c>
      <c r="G85" s="27">
        <f t="shared" si="3"/>
        <v>100</v>
      </c>
      <c r="H85" s="39"/>
      <c r="I85" s="4"/>
      <c r="J85" s="4"/>
      <c r="L85" s="43"/>
      <c r="M85" s="43"/>
    </row>
    <row r="86" spans="1:13" ht="16.5" customHeight="1">
      <c r="A86" s="15" t="s">
        <v>80</v>
      </c>
      <c r="B86" s="16" t="s">
        <v>48</v>
      </c>
      <c r="C86" s="16">
        <v>27</v>
      </c>
      <c r="D86" s="16">
        <v>18</v>
      </c>
      <c r="E86" s="16">
        <v>11</v>
      </c>
      <c r="F86" s="36">
        <f t="shared" si="2"/>
        <v>-7</v>
      </c>
      <c r="G86" s="27">
        <f t="shared" si="3"/>
        <v>61.111111111111114</v>
      </c>
      <c r="H86" s="37"/>
      <c r="I86" s="1"/>
      <c r="J86" s="4"/>
      <c r="L86" s="43"/>
      <c r="M86" s="43"/>
    </row>
    <row r="87" spans="1:13" ht="30" customHeight="1">
      <c r="A87" s="15" t="s">
        <v>128</v>
      </c>
      <c r="B87" s="16" t="s">
        <v>48</v>
      </c>
      <c r="C87" s="16">
        <v>24</v>
      </c>
      <c r="D87" s="16">
        <v>25</v>
      </c>
      <c r="E87" s="16">
        <v>26</v>
      </c>
      <c r="F87" s="36">
        <f t="shared" si="2"/>
        <v>1</v>
      </c>
      <c r="G87" s="27">
        <f t="shared" si="3"/>
        <v>104</v>
      </c>
      <c r="H87" s="37"/>
      <c r="I87" s="1"/>
      <c r="J87" s="4"/>
      <c r="L87" s="43"/>
      <c r="M87" s="43"/>
    </row>
    <row r="88" spans="1:13" ht="16.5" customHeight="1">
      <c r="A88" s="15" t="s">
        <v>31</v>
      </c>
      <c r="B88" s="16" t="s">
        <v>48</v>
      </c>
      <c r="C88" s="8">
        <v>36</v>
      </c>
      <c r="D88" s="8">
        <v>44</v>
      </c>
      <c r="E88" s="8">
        <v>48</v>
      </c>
      <c r="F88" s="36">
        <f t="shared" si="2"/>
        <v>4</v>
      </c>
      <c r="G88" s="27">
        <f t="shared" si="3"/>
        <v>109.09090909090908</v>
      </c>
      <c r="H88" s="37"/>
      <c r="I88" s="1"/>
      <c r="J88" s="1"/>
      <c r="L88" s="43"/>
      <c r="M88" s="43"/>
    </row>
    <row r="89" spans="1:13" ht="16.5" customHeight="1">
      <c r="A89" s="15" t="s">
        <v>129</v>
      </c>
      <c r="B89" s="16" t="s">
        <v>48</v>
      </c>
      <c r="C89" s="8">
        <v>0</v>
      </c>
      <c r="D89" s="8">
        <v>11</v>
      </c>
      <c r="E89" s="8">
        <v>8</v>
      </c>
      <c r="F89" s="36">
        <f t="shared" si="2"/>
        <v>-3</v>
      </c>
      <c r="G89" s="27">
        <f t="shared" si="3"/>
        <v>72.72727272727273</v>
      </c>
      <c r="H89" s="37"/>
      <c r="I89" s="1"/>
      <c r="J89" s="1"/>
      <c r="L89" s="43"/>
      <c r="M89" s="43"/>
    </row>
    <row r="90" spans="1:13" ht="16.5" customHeight="1">
      <c r="A90" s="15" t="s">
        <v>87</v>
      </c>
      <c r="B90" s="16" t="s">
        <v>48</v>
      </c>
      <c r="C90" s="8">
        <v>48</v>
      </c>
      <c r="D90" s="8">
        <v>83</v>
      </c>
      <c r="E90" s="8">
        <v>96</v>
      </c>
      <c r="F90" s="36">
        <f t="shared" si="2"/>
        <v>13</v>
      </c>
      <c r="G90" s="27">
        <f t="shared" si="3"/>
        <v>115.66265060240963</v>
      </c>
      <c r="H90" s="37"/>
      <c r="I90" s="1"/>
      <c r="J90" s="1"/>
      <c r="L90" s="43"/>
      <c r="M90" s="43"/>
    </row>
    <row r="91" spans="1:13" ht="16.5" customHeight="1">
      <c r="A91" s="15" t="s">
        <v>191</v>
      </c>
      <c r="B91" s="16" t="s">
        <v>48</v>
      </c>
      <c r="C91" s="8">
        <v>30</v>
      </c>
      <c r="D91" s="8">
        <v>34</v>
      </c>
      <c r="E91" s="8">
        <v>32</v>
      </c>
      <c r="F91" s="36">
        <f t="shared" si="2"/>
        <v>-2</v>
      </c>
      <c r="G91" s="27">
        <f t="shared" si="3"/>
        <v>94.11764705882352</v>
      </c>
      <c r="H91" s="37"/>
      <c r="I91" s="1"/>
      <c r="J91" s="1"/>
      <c r="L91" s="43"/>
      <c r="M91" s="43"/>
    </row>
    <row r="92" spans="1:13" ht="16.5" customHeight="1">
      <c r="A92" s="15" t="s">
        <v>78</v>
      </c>
      <c r="B92" s="16" t="s">
        <v>48</v>
      </c>
      <c r="C92" s="16">
        <v>9</v>
      </c>
      <c r="D92" s="16">
        <v>9</v>
      </c>
      <c r="E92" s="16">
        <v>9</v>
      </c>
      <c r="F92" s="36">
        <f t="shared" si="2"/>
        <v>0</v>
      </c>
      <c r="G92" s="27">
        <f t="shared" si="3"/>
        <v>100</v>
      </c>
      <c r="H92" s="37"/>
      <c r="I92" s="1"/>
      <c r="J92" s="1"/>
      <c r="L92" s="43"/>
      <c r="M92" s="43"/>
    </row>
    <row r="93" spans="1:13" ht="16.5" customHeight="1">
      <c r="A93" s="15" t="s">
        <v>21</v>
      </c>
      <c r="B93" s="16" t="s">
        <v>48</v>
      </c>
      <c r="C93" s="16"/>
      <c r="D93" s="16">
        <v>31</v>
      </c>
      <c r="E93" s="16">
        <v>14</v>
      </c>
      <c r="F93" s="36">
        <f aca="true" t="shared" si="4" ref="F93:F105">E93-D93</f>
        <v>-17</v>
      </c>
      <c r="G93" s="27">
        <f aca="true" t="shared" si="5" ref="G93:G103">E93/D93*100</f>
        <v>45.16129032258064</v>
      </c>
      <c r="H93" s="37"/>
      <c r="I93" s="1"/>
      <c r="J93" s="1"/>
      <c r="L93" s="43"/>
      <c r="M93" s="43"/>
    </row>
    <row r="94" spans="1:13" ht="16.5" customHeight="1">
      <c r="A94" s="15" t="s">
        <v>175</v>
      </c>
      <c r="B94" s="16" t="s">
        <v>48</v>
      </c>
      <c r="C94" s="16"/>
      <c r="D94" s="16">
        <v>11</v>
      </c>
      <c r="E94" s="16">
        <v>3</v>
      </c>
      <c r="F94" s="36">
        <f t="shared" si="4"/>
        <v>-8</v>
      </c>
      <c r="G94" s="27">
        <f t="shared" si="5"/>
        <v>27.27272727272727</v>
      </c>
      <c r="H94" s="37"/>
      <c r="I94" s="1"/>
      <c r="J94" s="1"/>
      <c r="L94" s="43"/>
      <c r="M94" s="43"/>
    </row>
    <row r="95" spans="1:13" ht="16.5" customHeight="1">
      <c r="A95" s="15" t="s">
        <v>174</v>
      </c>
      <c r="B95" s="16" t="s">
        <v>48</v>
      </c>
      <c r="C95" s="16"/>
      <c r="D95" s="16">
        <v>361</v>
      </c>
      <c r="E95" s="16">
        <v>408</v>
      </c>
      <c r="F95" s="36">
        <f t="shared" si="4"/>
        <v>47</v>
      </c>
      <c r="G95" s="27">
        <f t="shared" si="5"/>
        <v>113.01939058171746</v>
      </c>
      <c r="H95" s="37"/>
      <c r="I95" s="1"/>
      <c r="J95" s="1"/>
      <c r="L95" s="43"/>
      <c r="M95" s="43"/>
    </row>
    <row r="96" spans="1:13" ht="16.5" customHeight="1">
      <c r="A96" s="15" t="s">
        <v>180</v>
      </c>
      <c r="B96" s="16" t="s">
        <v>48</v>
      </c>
      <c r="C96" s="16"/>
      <c r="D96" s="16">
        <v>6</v>
      </c>
      <c r="E96" s="16">
        <v>6</v>
      </c>
      <c r="F96" s="36">
        <f t="shared" si="4"/>
        <v>0</v>
      </c>
      <c r="G96" s="27">
        <f t="shared" si="5"/>
        <v>100</v>
      </c>
      <c r="H96" s="37"/>
      <c r="I96" s="1"/>
      <c r="J96" s="1"/>
      <c r="L96" s="43"/>
      <c r="M96" s="43"/>
    </row>
    <row r="97" spans="1:13" ht="16.5" customHeight="1">
      <c r="A97" s="15" t="s">
        <v>181</v>
      </c>
      <c r="B97" s="16" t="s">
        <v>48</v>
      </c>
      <c r="C97" s="16"/>
      <c r="D97" s="16">
        <v>25</v>
      </c>
      <c r="E97" s="16">
        <v>33</v>
      </c>
      <c r="F97" s="36">
        <f t="shared" si="4"/>
        <v>8</v>
      </c>
      <c r="G97" s="27">
        <f t="shared" si="5"/>
        <v>132</v>
      </c>
      <c r="H97" s="37"/>
      <c r="I97" s="1"/>
      <c r="J97" s="1"/>
      <c r="L97" s="43"/>
      <c r="M97" s="43"/>
    </row>
    <row r="98" spans="1:13" ht="16.5" customHeight="1">
      <c r="A98" s="15" t="s">
        <v>182</v>
      </c>
      <c r="B98" s="16" t="s">
        <v>48</v>
      </c>
      <c r="C98" s="16"/>
      <c r="D98" s="16">
        <v>13</v>
      </c>
      <c r="E98" s="16">
        <v>22</v>
      </c>
      <c r="F98" s="36">
        <f t="shared" si="4"/>
        <v>9</v>
      </c>
      <c r="G98" s="27">
        <f t="shared" si="5"/>
        <v>169.23076923076923</v>
      </c>
      <c r="H98" s="37"/>
      <c r="I98" s="1"/>
      <c r="J98" s="1"/>
      <c r="L98" s="43"/>
      <c r="M98" s="43"/>
    </row>
    <row r="99" spans="1:13" ht="16.5" customHeight="1">
      <c r="A99" s="15" t="s">
        <v>183</v>
      </c>
      <c r="B99" s="16" t="s">
        <v>48</v>
      </c>
      <c r="C99" s="16"/>
      <c r="D99" s="16">
        <v>6</v>
      </c>
      <c r="E99" s="16">
        <v>6</v>
      </c>
      <c r="F99" s="36">
        <f t="shared" si="4"/>
        <v>0</v>
      </c>
      <c r="G99" s="27">
        <f t="shared" si="5"/>
        <v>100</v>
      </c>
      <c r="H99" s="37"/>
      <c r="I99" s="1"/>
      <c r="J99" s="1"/>
      <c r="L99" s="43"/>
      <c r="M99" s="43"/>
    </row>
    <row r="100" spans="1:13" ht="16.5" customHeight="1">
      <c r="A100" s="15" t="s">
        <v>184</v>
      </c>
      <c r="B100" s="16" t="s">
        <v>48</v>
      </c>
      <c r="C100" s="16"/>
      <c r="D100" s="16">
        <v>10</v>
      </c>
      <c r="E100" s="16">
        <v>9</v>
      </c>
      <c r="F100" s="36">
        <f t="shared" si="4"/>
        <v>-1</v>
      </c>
      <c r="G100" s="27">
        <f t="shared" si="5"/>
        <v>90</v>
      </c>
      <c r="H100" s="37"/>
      <c r="I100" s="1"/>
      <c r="J100" s="1"/>
      <c r="L100" s="43"/>
      <c r="M100" s="43"/>
    </row>
    <row r="101" spans="1:13" ht="16.5" customHeight="1">
      <c r="A101" s="15" t="s">
        <v>185</v>
      </c>
      <c r="B101" s="16" t="s">
        <v>48</v>
      </c>
      <c r="C101" s="16"/>
      <c r="D101" s="16">
        <v>0</v>
      </c>
      <c r="E101" s="16">
        <v>1</v>
      </c>
      <c r="F101" s="36">
        <f t="shared" si="4"/>
        <v>1</v>
      </c>
      <c r="G101" s="27" t="s">
        <v>178</v>
      </c>
      <c r="H101" s="37"/>
      <c r="I101" s="1"/>
      <c r="J101" s="1"/>
      <c r="L101" s="43"/>
      <c r="M101" s="43"/>
    </row>
    <row r="102" spans="1:13" ht="16.5" customHeight="1">
      <c r="A102" s="15" t="s">
        <v>186</v>
      </c>
      <c r="B102" s="16" t="s">
        <v>48</v>
      </c>
      <c r="C102" s="16"/>
      <c r="D102" s="16">
        <v>1</v>
      </c>
      <c r="E102" s="16">
        <v>2</v>
      </c>
      <c r="F102" s="36">
        <f t="shared" si="4"/>
        <v>1</v>
      </c>
      <c r="G102" s="27" t="s">
        <v>178</v>
      </c>
      <c r="H102" s="37"/>
      <c r="I102" s="1"/>
      <c r="J102" s="1"/>
      <c r="L102" s="43"/>
      <c r="M102" s="43"/>
    </row>
    <row r="103" spans="1:13" ht="16.5" customHeight="1">
      <c r="A103" s="15" t="s">
        <v>187</v>
      </c>
      <c r="B103" s="16" t="s">
        <v>48</v>
      </c>
      <c r="C103" s="16"/>
      <c r="D103" s="16">
        <v>7</v>
      </c>
      <c r="E103" s="16">
        <v>9</v>
      </c>
      <c r="F103" s="36">
        <f t="shared" si="4"/>
        <v>2</v>
      </c>
      <c r="G103" s="27">
        <f t="shared" si="5"/>
        <v>128.57142857142858</v>
      </c>
      <c r="H103" s="37"/>
      <c r="I103" s="1"/>
      <c r="J103" s="1"/>
      <c r="L103" s="43"/>
      <c r="M103" s="43"/>
    </row>
    <row r="104" spans="1:13" ht="16.5" customHeight="1" hidden="1">
      <c r="A104" s="15"/>
      <c r="B104" s="16"/>
      <c r="C104" s="16"/>
      <c r="D104" s="16"/>
      <c r="E104" s="16"/>
      <c r="F104" s="36"/>
      <c r="G104" s="27"/>
      <c r="H104" s="37"/>
      <c r="I104" s="1"/>
      <c r="J104" s="1"/>
      <c r="L104" s="43"/>
      <c r="M104" s="43"/>
    </row>
    <row r="105" spans="1:13" ht="16.5" customHeight="1">
      <c r="A105" s="15" t="s">
        <v>188</v>
      </c>
      <c r="B105" s="16" t="s">
        <v>48</v>
      </c>
      <c r="C105" s="16"/>
      <c r="D105" s="16">
        <v>0</v>
      </c>
      <c r="E105" s="16">
        <v>58</v>
      </c>
      <c r="F105" s="36">
        <f t="shared" si="4"/>
        <v>58</v>
      </c>
      <c r="G105" s="27" t="s">
        <v>178</v>
      </c>
      <c r="H105" s="37"/>
      <c r="I105" s="1"/>
      <c r="J105" s="1"/>
      <c r="L105" s="43"/>
      <c r="M105" s="43"/>
    </row>
    <row r="106" spans="1:13" ht="16.5" customHeight="1">
      <c r="A106" s="15" t="s">
        <v>130</v>
      </c>
      <c r="B106" s="16" t="s">
        <v>48</v>
      </c>
      <c r="C106" s="16">
        <v>98</v>
      </c>
      <c r="D106" s="16">
        <v>383</v>
      </c>
      <c r="E106" s="16">
        <v>281</v>
      </c>
      <c r="F106" s="36">
        <f t="shared" si="2"/>
        <v>-102</v>
      </c>
      <c r="G106" s="27">
        <f t="shared" si="3"/>
        <v>73.36814621409921</v>
      </c>
      <c r="H106" s="37"/>
      <c r="I106" s="1"/>
      <c r="J106" s="1"/>
      <c r="L106" s="43"/>
      <c r="M106" s="43"/>
    </row>
    <row r="107" spans="1:13" ht="15" customHeight="1">
      <c r="A107" s="15" t="s">
        <v>131</v>
      </c>
      <c r="B107" s="16" t="s">
        <v>48</v>
      </c>
      <c r="C107" s="16">
        <v>86</v>
      </c>
      <c r="D107" s="16">
        <v>156</v>
      </c>
      <c r="E107" s="16">
        <v>165</v>
      </c>
      <c r="F107" s="36">
        <f t="shared" si="2"/>
        <v>9</v>
      </c>
      <c r="G107" s="27">
        <f t="shared" si="3"/>
        <v>105.76923076923077</v>
      </c>
      <c r="H107" s="37"/>
      <c r="I107" s="1"/>
      <c r="J107" s="1"/>
      <c r="L107" s="43"/>
      <c r="M107" s="43"/>
    </row>
    <row r="108" spans="1:13" ht="15.75" customHeight="1">
      <c r="A108" s="15" t="s">
        <v>132</v>
      </c>
      <c r="B108" s="16" t="s">
        <v>48</v>
      </c>
      <c r="C108" s="16">
        <v>26</v>
      </c>
      <c r="D108" s="16">
        <v>218</v>
      </c>
      <c r="E108" s="16">
        <v>94</v>
      </c>
      <c r="F108" s="36">
        <f t="shared" si="2"/>
        <v>-124</v>
      </c>
      <c r="G108" s="27" t="s">
        <v>205</v>
      </c>
      <c r="H108" s="37"/>
      <c r="I108" s="1"/>
      <c r="J108" s="1"/>
      <c r="L108" s="43"/>
      <c r="M108" s="43"/>
    </row>
    <row r="109" spans="1:13" ht="15" customHeight="1">
      <c r="A109" s="15" t="s">
        <v>133</v>
      </c>
      <c r="B109" s="16" t="s">
        <v>48</v>
      </c>
      <c r="C109" s="16">
        <v>68</v>
      </c>
      <c r="D109" s="16">
        <v>216</v>
      </c>
      <c r="E109" s="16">
        <v>57</v>
      </c>
      <c r="F109" s="36">
        <f t="shared" si="2"/>
        <v>-159</v>
      </c>
      <c r="G109" s="27" t="s">
        <v>206</v>
      </c>
      <c r="H109" s="37"/>
      <c r="I109" s="1"/>
      <c r="J109" s="1"/>
      <c r="L109" s="43"/>
      <c r="M109" s="43"/>
    </row>
    <row r="110" spans="1:13" ht="16.5" customHeight="1">
      <c r="A110" s="15" t="s">
        <v>134</v>
      </c>
      <c r="B110" s="16" t="s">
        <v>3</v>
      </c>
      <c r="C110" s="16">
        <v>0.96</v>
      </c>
      <c r="D110" s="16">
        <v>3.3</v>
      </c>
      <c r="E110" s="7">
        <v>0.8</v>
      </c>
      <c r="F110" s="27">
        <f t="shared" si="2"/>
        <v>-2.5</v>
      </c>
      <c r="G110" s="27" t="s">
        <v>207</v>
      </c>
      <c r="H110" s="37"/>
      <c r="I110" s="1"/>
      <c r="J110" s="1"/>
      <c r="L110" s="43"/>
      <c r="M110" s="43"/>
    </row>
    <row r="111" spans="1:13" ht="14.25" customHeight="1" hidden="1">
      <c r="A111" s="15"/>
      <c r="B111" s="16"/>
      <c r="C111" s="26"/>
      <c r="D111" s="26"/>
      <c r="E111" s="26"/>
      <c r="F111" s="36">
        <f t="shared" si="2"/>
        <v>0</v>
      </c>
      <c r="G111" s="27" t="e">
        <f t="shared" si="3"/>
        <v>#DIV/0!</v>
      </c>
      <c r="H111" s="37"/>
      <c r="I111" s="1"/>
      <c r="J111" s="5">
        <v>2018</v>
      </c>
      <c r="L111" s="43"/>
      <c r="M111" s="43"/>
    </row>
    <row r="112" spans="1:13" ht="27" customHeight="1">
      <c r="A112" s="13" t="s">
        <v>135</v>
      </c>
      <c r="B112" s="18" t="s">
        <v>43</v>
      </c>
      <c r="C112" s="23" t="e">
        <f>#REF!/C41/3*1000</f>
        <v>#REF!</v>
      </c>
      <c r="D112" s="23">
        <f>J112/D41/3*1000</f>
        <v>26682.398708162073</v>
      </c>
      <c r="E112" s="23">
        <f>K112/E41/3*1000</f>
        <v>29793.603919437333</v>
      </c>
      <c r="F112" s="27">
        <f t="shared" si="2"/>
        <v>3111.205211275261</v>
      </c>
      <c r="G112" s="27">
        <f t="shared" si="3"/>
        <v>111.6601406241769</v>
      </c>
      <c r="H112" s="38"/>
      <c r="I112" s="3"/>
      <c r="J112" s="10">
        <f>SUM(J114:J176)</f>
        <v>272640.75000000006</v>
      </c>
      <c r="K112" s="10">
        <f>SUM(K114:K176)</f>
        <v>279583.17918</v>
      </c>
      <c r="L112" s="43"/>
      <c r="M112" s="43"/>
    </row>
    <row r="113" spans="1:13" ht="15.75" customHeight="1">
      <c r="A113" s="15" t="s">
        <v>6</v>
      </c>
      <c r="B113" s="18"/>
      <c r="C113" s="17"/>
      <c r="D113" s="17"/>
      <c r="E113" s="17"/>
      <c r="F113" s="36"/>
      <c r="G113" s="27"/>
      <c r="H113" s="38"/>
      <c r="I113" s="3"/>
      <c r="J113" s="9"/>
      <c r="K113" s="9"/>
      <c r="L113" s="43"/>
      <c r="M113" s="43"/>
    </row>
    <row r="114" spans="1:13" ht="16.5" customHeight="1">
      <c r="A114" s="15" t="s">
        <v>70</v>
      </c>
      <c r="B114" s="16" t="s">
        <v>43</v>
      </c>
      <c r="C114" s="85">
        <v>25245.1</v>
      </c>
      <c r="D114" s="85">
        <v>29119.4</v>
      </c>
      <c r="E114" s="85">
        <v>30477.2</v>
      </c>
      <c r="F114" s="36">
        <f t="shared" si="2"/>
        <v>1357.7999999999993</v>
      </c>
      <c r="G114" s="27">
        <f t="shared" si="3"/>
        <v>104.66287080090935</v>
      </c>
      <c r="H114" s="40"/>
      <c r="I114" s="11"/>
      <c r="J114" s="44">
        <f aca="true" t="shared" si="6" ref="J114:J145">D114*D43*3/1000</f>
        <v>4542.6264</v>
      </c>
      <c r="K114" s="44">
        <f aca="true" t="shared" si="7" ref="K114:K145">E114*E43*3/1000</f>
        <v>4937.3064</v>
      </c>
      <c r="L114" s="43"/>
      <c r="M114" s="43"/>
    </row>
    <row r="115" spans="1:13" ht="16.5" customHeight="1">
      <c r="A115" s="15" t="s">
        <v>69</v>
      </c>
      <c r="B115" s="16" t="s">
        <v>43</v>
      </c>
      <c r="C115" s="7">
        <v>23845.1</v>
      </c>
      <c r="D115" s="7">
        <v>29203.7</v>
      </c>
      <c r="E115" s="7">
        <v>33401.06</v>
      </c>
      <c r="F115" s="36">
        <f t="shared" si="2"/>
        <v>4197.359999999997</v>
      </c>
      <c r="G115" s="27">
        <f t="shared" si="3"/>
        <v>114.37269934973993</v>
      </c>
      <c r="H115" s="40"/>
      <c r="I115" s="11"/>
      <c r="J115" s="44">
        <f t="shared" si="6"/>
        <v>7622.1657</v>
      </c>
      <c r="K115" s="44">
        <f t="shared" si="7"/>
        <v>8617.473479999999</v>
      </c>
      <c r="L115" s="43"/>
      <c r="M115" s="43"/>
    </row>
    <row r="116" spans="1:13" ht="16.5" customHeight="1">
      <c r="A116" s="15" t="s">
        <v>68</v>
      </c>
      <c r="B116" s="16" t="s">
        <v>43</v>
      </c>
      <c r="C116" s="7">
        <v>18543.5</v>
      </c>
      <c r="D116" s="7">
        <v>22579.8</v>
      </c>
      <c r="E116" s="7">
        <v>23104.35</v>
      </c>
      <c r="F116" s="36">
        <f t="shared" si="2"/>
        <v>524.5499999999993</v>
      </c>
      <c r="G116" s="27">
        <f t="shared" si="3"/>
        <v>102.32309409295033</v>
      </c>
      <c r="H116" s="40"/>
      <c r="I116" s="11"/>
      <c r="J116" s="44">
        <f t="shared" si="6"/>
        <v>2574.0972</v>
      </c>
      <c r="K116" s="44">
        <f t="shared" si="7"/>
        <v>2633.8959</v>
      </c>
      <c r="L116" s="43"/>
      <c r="M116" s="43"/>
    </row>
    <row r="117" spans="1:13" ht="16.5" customHeight="1">
      <c r="A117" s="15" t="s">
        <v>71</v>
      </c>
      <c r="B117" s="16" t="s">
        <v>43</v>
      </c>
      <c r="C117" s="7">
        <v>17671</v>
      </c>
      <c r="D117" s="7">
        <v>20811.2</v>
      </c>
      <c r="E117" s="7">
        <v>21946.97</v>
      </c>
      <c r="F117" s="36">
        <f t="shared" si="2"/>
        <v>1135.7700000000004</v>
      </c>
      <c r="G117" s="27">
        <f t="shared" si="3"/>
        <v>105.45749404166986</v>
      </c>
      <c r="H117" s="40"/>
      <c r="I117" s="11"/>
      <c r="J117" s="44">
        <f t="shared" si="6"/>
        <v>4183.0512</v>
      </c>
      <c r="K117" s="44">
        <f t="shared" si="7"/>
        <v>4345.50006</v>
      </c>
      <c r="L117" s="43"/>
      <c r="M117" s="43"/>
    </row>
    <row r="118" spans="1:13" ht="16.5" customHeight="1">
      <c r="A118" s="15" t="s">
        <v>53</v>
      </c>
      <c r="B118" s="16" t="s">
        <v>43</v>
      </c>
      <c r="C118" s="7">
        <v>15966.1</v>
      </c>
      <c r="D118" s="7">
        <v>20543.2</v>
      </c>
      <c r="E118" s="7">
        <v>20423.03</v>
      </c>
      <c r="F118" s="36">
        <f t="shared" si="2"/>
        <v>-120.17000000000189</v>
      </c>
      <c r="G118" s="27">
        <f t="shared" si="3"/>
        <v>99.41503757934498</v>
      </c>
      <c r="H118" s="40"/>
      <c r="I118" s="11"/>
      <c r="J118" s="44">
        <f t="shared" si="6"/>
        <v>3944.2944</v>
      </c>
      <c r="K118" s="44">
        <f t="shared" si="7"/>
        <v>3921.22176</v>
      </c>
      <c r="L118" s="43"/>
      <c r="M118" s="43"/>
    </row>
    <row r="119" spans="1:13" ht="16.5" customHeight="1">
      <c r="A119" s="15" t="s">
        <v>72</v>
      </c>
      <c r="B119" s="16" t="s">
        <v>43</v>
      </c>
      <c r="C119" s="7">
        <v>16185.7</v>
      </c>
      <c r="D119" s="7">
        <v>18642.9</v>
      </c>
      <c r="E119" s="7">
        <v>21898.49</v>
      </c>
      <c r="F119" s="36">
        <f t="shared" si="2"/>
        <v>3255.59</v>
      </c>
      <c r="G119" s="27">
        <f t="shared" si="3"/>
        <v>117.46289472131481</v>
      </c>
      <c r="H119" s="40"/>
      <c r="I119" s="11"/>
      <c r="J119" s="44">
        <f t="shared" si="6"/>
        <v>2013.4332000000002</v>
      </c>
      <c r="K119" s="44">
        <f t="shared" si="7"/>
        <v>2299.3414500000003</v>
      </c>
      <c r="L119" s="43"/>
      <c r="M119" s="43"/>
    </row>
    <row r="120" spans="1:13" ht="16.5" customHeight="1">
      <c r="A120" s="15" t="s">
        <v>67</v>
      </c>
      <c r="B120" s="16" t="s">
        <v>43</v>
      </c>
      <c r="C120" s="7">
        <v>14012.1</v>
      </c>
      <c r="D120" s="7">
        <v>17176.8</v>
      </c>
      <c r="E120" s="7">
        <v>19960.26</v>
      </c>
      <c r="F120" s="36">
        <f t="shared" si="2"/>
        <v>2783.459999999999</v>
      </c>
      <c r="G120" s="27">
        <f t="shared" si="3"/>
        <v>116.204764566159</v>
      </c>
      <c r="H120" s="40"/>
      <c r="I120" s="11"/>
      <c r="J120" s="44">
        <f t="shared" si="6"/>
        <v>618.3648</v>
      </c>
      <c r="K120" s="44">
        <f t="shared" si="7"/>
        <v>718.56936</v>
      </c>
      <c r="L120" s="43"/>
      <c r="M120" s="43"/>
    </row>
    <row r="121" spans="1:13" ht="16.5" customHeight="1">
      <c r="A121" s="15" t="s">
        <v>41</v>
      </c>
      <c r="B121" s="16" t="s">
        <v>43</v>
      </c>
      <c r="C121" s="7">
        <v>16529.2</v>
      </c>
      <c r="D121" s="7">
        <v>20683.5</v>
      </c>
      <c r="E121" s="7">
        <v>24629.14</v>
      </c>
      <c r="F121" s="36">
        <f t="shared" si="2"/>
        <v>3945.6399999999994</v>
      </c>
      <c r="G121" s="27">
        <f t="shared" si="3"/>
        <v>119.076268523219</v>
      </c>
      <c r="H121" s="40"/>
      <c r="I121" s="11"/>
      <c r="J121" s="44">
        <f t="shared" si="6"/>
        <v>310.2525</v>
      </c>
      <c r="K121" s="44">
        <f t="shared" si="7"/>
        <v>369.4371</v>
      </c>
      <c r="L121" s="43"/>
      <c r="M121" s="43"/>
    </row>
    <row r="122" spans="1:13" ht="16.5" customHeight="1">
      <c r="A122" s="15" t="s">
        <v>55</v>
      </c>
      <c r="B122" s="16" t="s">
        <v>43</v>
      </c>
      <c r="C122" s="7">
        <v>13799.5</v>
      </c>
      <c r="D122" s="7">
        <v>23289.9</v>
      </c>
      <c r="E122" s="7">
        <v>25322.56</v>
      </c>
      <c r="F122" s="36">
        <f t="shared" si="2"/>
        <v>2032.6599999999999</v>
      </c>
      <c r="G122" s="27">
        <f t="shared" si="3"/>
        <v>108.72764588941988</v>
      </c>
      <c r="H122" s="40"/>
      <c r="I122" s="11"/>
      <c r="J122" s="44">
        <f t="shared" si="6"/>
        <v>349.3485</v>
      </c>
      <c r="K122" s="44">
        <f t="shared" si="7"/>
        <v>379.83840000000004</v>
      </c>
      <c r="L122" s="43"/>
      <c r="M122" s="43"/>
    </row>
    <row r="123" spans="1:13" ht="16.5" customHeight="1">
      <c r="A123" s="15" t="s">
        <v>33</v>
      </c>
      <c r="B123" s="16" t="s">
        <v>43</v>
      </c>
      <c r="C123" s="7">
        <v>18065.9</v>
      </c>
      <c r="D123" s="7">
        <v>20101.9</v>
      </c>
      <c r="E123" s="7">
        <v>24600.87</v>
      </c>
      <c r="F123" s="36">
        <f t="shared" si="2"/>
        <v>4498.9699999999975</v>
      </c>
      <c r="G123" s="27">
        <f t="shared" si="3"/>
        <v>122.38081972350872</v>
      </c>
      <c r="H123" s="40"/>
      <c r="I123" s="11"/>
      <c r="J123" s="44">
        <f t="shared" si="6"/>
        <v>2834.3679</v>
      </c>
      <c r="K123" s="44">
        <f t="shared" si="7"/>
        <v>2804.49918</v>
      </c>
      <c r="L123" s="43"/>
      <c r="M123" s="43"/>
    </row>
    <row r="124" spans="1:13" ht="16.5" customHeight="1">
      <c r="A124" s="15" t="s">
        <v>50</v>
      </c>
      <c r="B124" s="16" t="s">
        <v>43</v>
      </c>
      <c r="C124" s="7">
        <v>21316.7</v>
      </c>
      <c r="D124" s="7">
        <v>24207.3</v>
      </c>
      <c r="E124" s="7">
        <v>25957.45</v>
      </c>
      <c r="F124" s="36">
        <f t="shared" si="2"/>
        <v>1750.1500000000015</v>
      </c>
      <c r="G124" s="27">
        <f t="shared" si="3"/>
        <v>107.22984389006622</v>
      </c>
      <c r="H124" s="40"/>
      <c r="I124" s="11"/>
      <c r="J124" s="44">
        <f t="shared" si="6"/>
        <v>1307.1942</v>
      </c>
      <c r="K124" s="44">
        <f t="shared" si="7"/>
        <v>1323.8299500000003</v>
      </c>
      <c r="L124" s="43"/>
      <c r="M124" s="43"/>
    </row>
    <row r="125" spans="1:13" ht="16.5" customHeight="1">
      <c r="A125" s="15" t="s">
        <v>75</v>
      </c>
      <c r="B125" s="16" t="s">
        <v>43</v>
      </c>
      <c r="C125" s="7">
        <v>26292.7</v>
      </c>
      <c r="D125" s="7">
        <v>32084.4</v>
      </c>
      <c r="E125" s="7">
        <v>30642.9</v>
      </c>
      <c r="F125" s="36">
        <f t="shared" si="2"/>
        <v>-1441.5</v>
      </c>
      <c r="G125" s="27">
        <f t="shared" si="3"/>
        <v>95.5071623592774</v>
      </c>
      <c r="H125" s="40"/>
      <c r="I125" s="11"/>
      <c r="J125" s="44">
        <f t="shared" si="6"/>
        <v>4716.406800000001</v>
      </c>
      <c r="K125" s="44">
        <f t="shared" si="7"/>
        <v>4688.3637</v>
      </c>
      <c r="L125" s="43"/>
      <c r="M125" s="43"/>
    </row>
    <row r="126" spans="1:13" ht="16.5" customHeight="1">
      <c r="A126" s="15" t="s">
        <v>32</v>
      </c>
      <c r="B126" s="16" t="s">
        <v>43</v>
      </c>
      <c r="C126" s="7">
        <v>27227.5</v>
      </c>
      <c r="D126" s="7">
        <v>30851.4</v>
      </c>
      <c r="E126" s="7">
        <v>30719.4</v>
      </c>
      <c r="F126" s="36">
        <f t="shared" si="2"/>
        <v>-132</v>
      </c>
      <c r="G126" s="27">
        <f t="shared" si="3"/>
        <v>99.57214259320484</v>
      </c>
      <c r="H126" s="40"/>
      <c r="I126" s="11"/>
      <c r="J126" s="44">
        <f t="shared" si="6"/>
        <v>2869.1802000000002</v>
      </c>
      <c r="K126" s="44">
        <f t="shared" si="7"/>
        <v>2949.0624000000003</v>
      </c>
      <c r="L126" s="43"/>
      <c r="M126" s="43"/>
    </row>
    <row r="127" spans="1:13" ht="16.5" customHeight="1">
      <c r="A127" s="15" t="s">
        <v>76</v>
      </c>
      <c r="B127" s="16" t="s">
        <v>43</v>
      </c>
      <c r="C127" s="7">
        <v>23516.1</v>
      </c>
      <c r="D127" s="7">
        <v>38050.3</v>
      </c>
      <c r="E127" s="7">
        <v>29103.4</v>
      </c>
      <c r="F127" s="36">
        <f t="shared" si="2"/>
        <v>-8946.900000000001</v>
      </c>
      <c r="G127" s="27">
        <f t="shared" si="3"/>
        <v>76.48665056517294</v>
      </c>
      <c r="H127" s="40"/>
      <c r="I127" s="11"/>
      <c r="J127" s="44">
        <f t="shared" si="6"/>
        <v>3424.527</v>
      </c>
      <c r="K127" s="44">
        <f t="shared" si="7"/>
        <v>3055.857</v>
      </c>
      <c r="L127" s="43"/>
      <c r="M127" s="43"/>
    </row>
    <row r="128" spans="1:13" ht="16.5" customHeight="1">
      <c r="A128" s="15" t="s">
        <v>77</v>
      </c>
      <c r="B128" s="16" t="s">
        <v>43</v>
      </c>
      <c r="C128" s="7">
        <v>32995.8</v>
      </c>
      <c r="D128" s="7">
        <v>31317</v>
      </c>
      <c r="E128" s="7">
        <v>32250</v>
      </c>
      <c r="F128" s="36">
        <f t="shared" si="2"/>
        <v>933</v>
      </c>
      <c r="G128" s="27">
        <f t="shared" si="3"/>
        <v>102.97921256825366</v>
      </c>
      <c r="H128" s="40"/>
      <c r="I128" s="11"/>
      <c r="J128" s="44">
        <f t="shared" si="6"/>
        <v>93.951</v>
      </c>
      <c r="K128" s="44">
        <f t="shared" si="7"/>
        <v>96.75</v>
      </c>
      <c r="L128" s="43"/>
      <c r="M128" s="43"/>
    </row>
    <row r="129" spans="1:13" ht="16.5" customHeight="1">
      <c r="A129" s="15" t="s">
        <v>27</v>
      </c>
      <c r="B129" s="16" t="s">
        <v>43</v>
      </c>
      <c r="C129" s="7">
        <v>24075</v>
      </c>
      <c r="D129" s="7">
        <v>27507.2</v>
      </c>
      <c r="E129" s="7">
        <v>29903</v>
      </c>
      <c r="F129" s="36">
        <f t="shared" si="2"/>
        <v>2395.7999999999993</v>
      </c>
      <c r="G129" s="27">
        <f t="shared" si="3"/>
        <v>108.70971963704048</v>
      </c>
      <c r="H129" s="40"/>
      <c r="I129" s="11"/>
      <c r="J129" s="44">
        <f t="shared" si="6"/>
        <v>660.1728</v>
      </c>
      <c r="K129" s="44">
        <f t="shared" si="7"/>
        <v>627.963</v>
      </c>
      <c r="L129" s="43"/>
      <c r="M129" s="43"/>
    </row>
    <row r="130" spans="1:13" ht="16.5" customHeight="1">
      <c r="A130" s="15" t="s">
        <v>73</v>
      </c>
      <c r="B130" s="16" t="s">
        <v>43</v>
      </c>
      <c r="C130" s="7">
        <v>23588.9</v>
      </c>
      <c r="D130" s="7">
        <v>25005.6</v>
      </c>
      <c r="E130" s="7">
        <v>26576</v>
      </c>
      <c r="F130" s="36">
        <f t="shared" si="2"/>
        <v>1570.4000000000015</v>
      </c>
      <c r="G130" s="27">
        <f t="shared" si="3"/>
        <v>106.28019323671498</v>
      </c>
      <c r="H130" s="40"/>
      <c r="I130" s="11"/>
      <c r="J130" s="44">
        <f t="shared" si="6"/>
        <v>50486.30640000001</v>
      </c>
      <c r="K130" s="44">
        <f t="shared" si="7"/>
        <v>34601.952</v>
      </c>
      <c r="L130" s="43"/>
      <c r="M130" s="43"/>
    </row>
    <row r="131" spans="1:13" ht="16.5" customHeight="1">
      <c r="A131" s="15" t="s">
        <v>74</v>
      </c>
      <c r="B131" s="16" t="s">
        <v>43</v>
      </c>
      <c r="C131" s="7">
        <v>26389.1</v>
      </c>
      <c r="D131" s="7">
        <v>20132.4</v>
      </c>
      <c r="E131" s="7">
        <v>30807.5</v>
      </c>
      <c r="F131" s="36">
        <f t="shared" si="2"/>
        <v>10675.099999999999</v>
      </c>
      <c r="G131" s="27">
        <f t="shared" si="3"/>
        <v>153.02447795593173</v>
      </c>
      <c r="H131" s="40"/>
      <c r="I131" s="11"/>
      <c r="J131" s="44">
        <f t="shared" si="6"/>
        <v>6039.720000000001</v>
      </c>
      <c r="K131" s="44">
        <f t="shared" si="7"/>
        <v>9242.25</v>
      </c>
      <c r="L131" s="43"/>
      <c r="M131" s="43"/>
    </row>
    <row r="132" spans="1:13" ht="16.5" customHeight="1">
      <c r="A132" s="15" t="s">
        <v>88</v>
      </c>
      <c r="B132" s="16" t="s">
        <v>48</v>
      </c>
      <c r="C132" s="7">
        <v>19717.8</v>
      </c>
      <c r="D132" s="7">
        <v>25923.8</v>
      </c>
      <c r="E132" s="7">
        <v>30944.16</v>
      </c>
      <c r="F132" s="36">
        <f t="shared" si="2"/>
        <v>5020.360000000001</v>
      </c>
      <c r="G132" s="27">
        <f t="shared" si="3"/>
        <v>119.36583371265014</v>
      </c>
      <c r="H132" s="40"/>
      <c r="I132" s="11"/>
      <c r="J132" s="44">
        <f t="shared" si="6"/>
        <v>1555.428</v>
      </c>
      <c r="K132" s="44">
        <f t="shared" si="7"/>
        <v>1856.6496</v>
      </c>
      <c r="L132" s="43"/>
      <c r="M132" s="43"/>
    </row>
    <row r="133" spans="1:13" ht="16.5" customHeight="1">
      <c r="A133" s="15" t="s">
        <v>79</v>
      </c>
      <c r="B133" s="16" t="s">
        <v>43</v>
      </c>
      <c r="C133" s="7">
        <v>19692.5</v>
      </c>
      <c r="D133" s="7">
        <v>23784.2</v>
      </c>
      <c r="E133" s="7">
        <v>24639.5</v>
      </c>
      <c r="F133" s="36">
        <f t="shared" si="2"/>
        <v>855.2999999999993</v>
      </c>
      <c r="G133" s="27">
        <f t="shared" si="3"/>
        <v>103.59608479578878</v>
      </c>
      <c r="H133" s="40"/>
      <c r="I133" s="11"/>
      <c r="J133" s="44">
        <f t="shared" si="6"/>
        <v>3068.1618</v>
      </c>
      <c r="K133" s="44">
        <f t="shared" si="7"/>
        <v>3252.414</v>
      </c>
      <c r="L133" s="43"/>
      <c r="M133" s="43"/>
    </row>
    <row r="134" spans="1:13" ht="16.5" customHeight="1">
      <c r="A134" s="15" t="s">
        <v>85</v>
      </c>
      <c r="B134" s="16" t="s">
        <v>43</v>
      </c>
      <c r="C134" s="7">
        <v>26596.1</v>
      </c>
      <c r="D134" s="7">
        <v>36239.1</v>
      </c>
      <c r="E134" s="7">
        <v>37820.63</v>
      </c>
      <c r="F134" s="36">
        <f>E134-D134</f>
        <v>1581.5299999999988</v>
      </c>
      <c r="G134" s="27">
        <f>E134/D134*100</f>
        <v>104.36415363516203</v>
      </c>
      <c r="H134" s="40"/>
      <c r="I134" s="11"/>
      <c r="J134" s="44">
        <f t="shared" si="6"/>
        <v>7066.6245</v>
      </c>
      <c r="K134" s="44">
        <f t="shared" si="7"/>
        <v>6694.25151</v>
      </c>
      <c r="L134" s="43"/>
      <c r="M134" s="43"/>
    </row>
    <row r="135" spans="1:13" ht="16.5" customHeight="1">
      <c r="A135" s="15" t="s">
        <v>23</v>
      </c>
      <c r="B135" s="16" t="s">
        <v>43</v>
      </c>
      <c r="C135" s="7">
        <v>22545</v>
      </c>
      <c r="D135" s="7">
        <v>24839.5</v>
      </c>
      <c r="E135" s="7">
        <v>31380.37</v>
      </c>
      <c r="F135" s="36">
        <f>E135-D135</f>
        <v>6540.869999999999</v>
      </c>
      <c r="G135" s="27">
        <f>E135/D135*100</f>
        <v>126.33253487389038</v>
      </c>
      <c r="H135" s="40"/>
      <c r="I135" s="11"/>
      <c r="J135" s="44">
        <f t="shared" si="6"/>
        <v>1490.37</v>
      </c>
      <c r="K135" s="44">
        <f t="shared" si="7"/>
        <v>1600.3988700000002</v>
      </c>
      <c r="L135" s="43"/>
      <c r="M135" s="43"/>
    </row>
    <row r="136" spans="1:13" ht="16.5" customHeight="1">
      <c r="A136" s="15" t="s">
        <v>24</v>
      </c>
      <c r="B136" s="16" t="s">
        <v>43</v>
      </c>
      <c r="C136" s="86">
        <v>19481.1</v>
      </c>
      <c r="D136" s="86">
        <v>23884.3</v>
      </c>
      <c r="E136" s="86">
        <v>21687.9</v>
      </c>
      <c r="F136" s="36">
        <f t="shared" si="2"/>
        <v>-2196.399999999998</v>
      </c>
      <c r="G136" s="27">
        <f t="shared" si="3"/>
        <v>90.80400095460199</v>
      </c>
      <c r="H136" s="40"/>
      <c r="I136" s="11"/>
      <c r="J136" s="44">
        <f t="shared" si="6"/>
        <v>2651.1573</v>
      </c>
      <c r="K136" s="44">
        <f t="shared" si="7"/>
        <v>2667.6117000000004</v>
      </c>
      <c r="L136" s="43"/>
      <c r="M136" s="43"/>
    </row>
    <row r="137" spans="1:13" ht="16.5" customHeight="1">
      <c r="A137" s="15" t="s">
        <v>28</v>
      </c>
      <c r="B137" s="16" t="s">
        <v>43</v>
      </c>
      <c r="C137" s="7">
        <v>24277.3</v>
      </c>
      <c r="D137" s="7">
        <v>25594.1</v>
      </c>
      <c r="E137" s="7">
        <v>30420.51</v>
      </c>
      <c r="F137" s="36">
        <f t="shared" si="2"/>
        <v>4826.41</v>
      </c>
      <c r="G137" s="27">
        <f t="shared" si="3"/>
        <v>118.8575101292876</v>
      </c>
      <c r="H137" s="40"/>
      <c r="I137" s="11"/>
      <c r="J137" s="44">
        <f t="shared" si="6"/>
        <v>921.3875999999999</v>
      </c>
      <c r="K137" s="44">
        <f t="shared" si="7"/>
        <v>1186.3998900000001</v>
      </c>
      <c r="L137" s="43"/>
      <c r="M137" s="43"/>
    </row>
    <row r="138" spans="1:13" ht="16.5" customHeight="1">
      <c r="A138" s="15" t="s">
        <v>30</v>
      </c>
      <c r="B138" s="16" t="s">
        <v>43</v>
      </c>
      <c r="C138" s="7">
        <v>28687</v>
      </c>
      <c r="D138" s="7">
        <v>34142.4</v>
      </c>
      <c r="E138" s="7">
        <v>42011.6</v>
      </c>
      <c r="F138" s="36">
        <f t="shared" si="2"/>
        <v>7869.199999999997</v>
      </c>
      <c r="G138" s="27">
        <f t="shared" si="3"/>
        <v>123.04817470359436</v>
      </c>
      <c r="H138" s="40"/>
      <c r="I138" s="11"/>
      <c r="J138" s="44">
        <f t="shared" si="6"/>
        <v>2355.8256</v>
      </c>
      <c r="K138" s="44">
        <f t="shared" si="7"/>
        <v>2898.8004</v>
      </c>
      <c r="L138" s="43"/>
      <c r="M138" s="43"/>
    </row>
    <row r="139" spans="1:13" ht="16.5" customHeight="1">
      <c r="A139" s="15" t="s">
        <v>29</v>
      </c>
      <c r="B139" s="16" t="s">
        <v>43</v>
      </c>
      <c r="C139" s="7">
        <v>15612.8</v>
      </c>
      <c r="D139" s="7">
        <v>19286.7</v>
      </c>
      <c r="E139" s="7">
        <v>18795</v>
      </c>
      <c r="F139" s="36">
        <f t="shared" si="2"/>
        <v>-491.7000000000007</v>
      </c>
      <c r="G139" s="27">
        <f t="shared" si="3"/>
        <v>97.45057474840173</v>
      </c>
      <c r="H139" s="40"/>
      <c r="I139" s="11"/>
      <c r="J139" s="44">
        <f t="shared" si="6"/>
        <v>1677.9429000000002</v>
      </c>
      <c r="K139" s="44">
        <f t="shared" si="7"/>
        <v>1522.395</v>
      </c>
      <c r="L139" s="43"/>
      <c r="M139" s="43"/>
    </row>
    <row r="140" spans="1:13" ht="16.5" customHeight="1">
      <c r="A140" s="15" t="s">
        <v>25</v>
      </c>
      <c r="B140" s="16" t="s">
        <v>43</v>
      </c>
      <c r="C140" s="7">
        <v>19547.7</v>
      </c>
      <c r="D140" s="7">
        <v>24005</v>
      </c>
      <c r="E140" s="7">
        <v>25290.87</v>
      </c>
      <c r="F140" s="36">
        <f t="shared" si="2"/>
        <v>1285.869999999999</v>
      </c>
      <c r="G140" s="27">
        <f t="shared" si="3"/>
        <v>105.35667569256404</v>
      </c>
      <c r="H140" s="40"/>
      <c r="I140" s="11"/>
      <c r="J140" s="44">
        <f t="shared" si="6"/>
        <v>3312.69</v>
      </c>
      <c r="K140" s="44">
        <f t="shared" si="7"/>
        <v>3262.5222299999996</v>
      </c>
      <c r="L140" s="43"/>
      <c r="M140" s="43"/>
    </row>
    <row r="141" spans="1:13" ht="16.5" customHeight="1">
      <c r="A141" s="15" t="s">
        <v>34</v>
      </c>
      <c r="B141" s="16" t="s">
        <v>43</v>
      </c>
      <c r="C141" s="7">
        <v>24727.6</v>
      </c>
      <c r="D141" s="7">
        <v>33783.3</v>
      </c>
      <c r="E141" s="7">
        <v>39463.29</v>
      </c>
      <c r="F141" s="36">
        <f t="shared" si="2"/>
        <v>5679.989999999998</v>
      </c>
      <c r="G141" s="27">
        <f t="shared" si="3"/>
        <v>116.81301116231984</v>
      </c>
      <c r="H141" s="40"/>
      <c r="I141" s="11"/>
      <c r="J141" s="44">
        <f t="shared" si="6"/>
        <v>1216.1988000000001</v>
      </c>
      <c r="K141" s="44">
        <f t="shared" si="7"/>
        <v>1302.2885700000002</v>
      </c>
      <c r="L141" s="43"/>
      <c r="M141" s="43"/>
    </row>
    <row r="142" spans="1:13" ht="16.5" customHeight="1">
      <c r="A142" s="15" t="s">
        <v>42</v>
      </c>
      <c r="B142" s="16" t="s">
        <v>43</v>
      </c>
      <c r="C142" s="7">
        <v>15048.9</v>
      </c>
      <c r="D142" s="7">
        <v>16466.7</v>
      </c>
      <c r="E142" s="7">
        <v>20663</v>
      </c>
      <c r="F142" s="36">
        <f t="shared" si="2"/>
        <v>4196.299999999999</v>
      </c>
      <c r="G142" s="27">
        <f t="shared" si="3"/>
        <v>125.48355165272945</v>
      </c>
      <c r="H142" s="40"/>
      <c r="I142" s="11"/>
      <c r="J142" s="44">
        <f t="shared" si="6"/>
        <v>3705.0075</v>
      </c>
      <c r="K142" s="44">
        <f t="shared" si="7"/>
        <v>4463.208</v>
      </c>
      <c r="L142" s="43"/>
      <c r="M142" s="43"/>
    </row>
    <row r="143" spans="1:13" ht="16.5" customHeight="1">
      <c r="A143" s="15" t="s">
        <v>81</v>
      </c>
      <c r="B143" s="16" t="s">
        <v>43</v>
      </c>
      <c r="C143" s="7">
        <v>22216.3</v>
      </c>
      <c r="D143" s="7">
        <v>25561.8</v>
      </c>
      <c r="E143" s="87">
        <v>25624</v>
      </c>
      <c r="F143" s="36">
        <f t="shared" si="2"/>
        <v>62.20000000000073</v>
      </c>
      <c r="G143" s="27">
        <f t="shared" si="3"/>
        <v>100.24333184674006</v>
      </c>
      <c r="H143" s="40"/>
      <c r="I143" s="11"/>
      <c r="J143" s="44">
        <f t="shared" si="6"/>
        <v>4371.0678</v>
      </c>
      <c r="K143" s="44">
        <f t="shared" si="7"/>
        <v>3228.624</v>
      </c>
      <c r="L143" s="43"/>
      <c r="M143" s="43"/>
    </row>
    <row r="144" spans="1:13" ht="16.5" customHeight="1">
      <c r="A144" s="15" t="s">
        <v>83</v>
      </c>
      <c r="B144" s="16" t="s">
        <v>43</v>
      </c>
      <c r="C144" s="7">
        <v>24874.5</v>
      </c>
      <c r="D144" s="7">
        <v>38375.3</v>
      </c>
      <c r="E144" s="7">
        <v>32200</v>
      </c>
      <c r="F144" s="36">
        <f t="shared" si="2"/>
        <v>-6175.300000000003</v>
      </c>
      <c r="G144" s="27">
        <f t="shared" si="3"/>
        <v>83.90813882888212</v>
      </c>
      <c r="H144" s="40"/>
      <c r="I144" s="11"/>
      <c r="J144" s="44">
        <f t="shared" si="6"/>
        <v>10936.960500000001</v>
      </c>
      <c r="K144" s="44">
        <f t="shared" si="7"/>
        <v>2318.4</v>
      </c>
      <c r="L144" s="43"/>
      <c r="M144" s="43"/>
    </row>
    <row r="145" spans="1:13" ht="16.5" customHeight="1">
      <c r="A145" s="15" t="s">
        <v>26</v>
      </c>
      <c r="B145" s="16" t="s">
        <v>43</v>
      </c>
      <c r="C145" s="88">
        <v>26615.4</v>
      </c>
      <c r="D145" s="88">
        <v>21800</v>
      </c>
      <c r="E145" s="88">
        <v>20869.9</v>
      </c>
      <c r="F145" s="36">
        <f t="shared" si="2"/>
        <v>-930.0999999999985</v>
      </c>
      <c r="G145" s="27">
        <f t="shared" si="3"/>
        <v>95.73348623853212</v>
      </c>
      <c r="H145" s="40"/>
      <c r="I145" s="11"/>
      <c r="J145" s="44">
        <f t="shared" si="6"/>
        <v>2223.6</v>
      </c>
      <c r="K145" s="44">
        <f t="shared" si="7"/>
        <v>1940.9007000000001</v>
      </c>
      <c r="L145" s="43"/>
      <c r="M145" s="43"/>
    </row>
    <row r="146" spans="1:13" ht="16.5" customHeight="1">
      <c r="A146" s="15" t="s">
        <v>52</v>
      </c>
      <c r="B146" s="16" t="s">
        <v>43</v>
      </c>
      <c r="C146" s="7">
        <v>16246.8</v>
      </c>
      <c r="D146" s="7">
        <v>20540.6</v>
      </c>
      <c r="E146" s="7">
        <v>21269.5</v>
      </c>
      <c r="F146" s="36">
        <f t="shared" si="2"/>
        <v>728.9000000000015</v>
      </c>
      <c r="G146" s="27">
        <f t="shared" si="3"/>
        <v>103.5485818330526</v>
      </c>
      <c r="H146" s="40"/>
      <c r="I146" s="11"/>
      <c r="J146" s="44">
        <f aca="true" t="shared" si="8" ref="J146:J173">D146*D75*3/1000</f>
        <v>22245.469799999995</v>
      </c>
      <c r="K146" s="44">
        <f aca="true" t="shared" si="9" ref="K146:K173">E146*E75*3/1000</f>
        <v>21248.2305</v>
      </c>
      <c r="L146" s="43"/>
      <c r="M146" s="43"/>
    </row>
    <row r="147" spans="1:13" ht="16.5" customHeight="1">
      <c r="A147" s="15" t="s">
        <v>82</v>
      </c>
      <c r="B147" s="16" t="s">
        <v>43</v>
      </c>
      <c r="C147" s="7">
        <v>22615.2</v>
      </c>
      <c r="D147" s="7">
        <v>25562</v>
      </c>
      <c r="E147" s="7">
        <v>27559</v>
      </c>
      <c r="F147" s="36">
        <f aca="true" t="shared" si="10" ref="F147:F199">E147-D147</f>
        <v>1997</v>
      </c>
      <c r="G147" s="27">
        <f aca="true" t="shared" si="11" ref="G147:G199">E147/D147*100</f>
        <v>107.81237774822002</v>
      </c>
      <c r="H147" s="40"/>
      <c r="I147" s="11"/>
      <c r="J147" s="44">
        <f t="shared" si="8"/>
        <v>613.488</v>
      </c>
      <c r="K147" s="44">
        <f t="shared" si="9"/>
        <v>248.031</v>
      </c>
      <c r="L147" s="43"/>
      <c r="M147" s="43"/>
    </row>
    <row r="148" spans="1:13" ht="16.5" customHeight="1">
      <c r="A148" s="15" t="s">
        <v>22</v>
      </c>
      <c r="B148" s="16" t="s">
        <v>43</v>
      </c>
      <c r="C148" s="7">
        <v>29500</v>
      </c>
      <c r="D148" s="7">
        <v>30517.2</v>
      </c>
      <c r="E148" s="7">
        <v>38407</v>
      </c>
      <c r="F148" s="36">
        <f t="shared" si="10"/>
        <v>7889.799999999999</v>
      </c>
      <c r="G148" s="27">
        <f t="shared" si="11"/>
        <v>125.85361697665579</v>
      </c>
      <c r="H148" s="40"/>
      <c r="I148" s="11"/>
      <c r="J148" s="44">
        <f t="shared" si="8"/>
        <v>2654.9964000000004</v>
      </c>
      <c r="K148" s="44">
        <f t="shared" si="9"/>
        <v>1613.094</v>
      </c>
      <c r="L148" s="43"/>
      <c r="M148" s="43"/>
    </row>
    <row r="149" spans="1:13" ht="16.5" customHeight="1">
      <c r="A149" s="15" t="s">
        <v>66</v>
      </c>
      <c r="B149" s="16" t="s">
        <v>43</v>
      </c>
      <c r="C149" s="7">
        <v>15527.8</v>
      </c>
      <c r="D149" s="7">
        <v>39386.7</v>
      </c>
      <c r="E149" s="7">
        <v>57566.7</v>
      </c>
      <c r="F149" s="36">
        <f t="shared" si="10"/>
        <v>18180</v>
      </c>
      <c r="G149" s="27">
        <f t="shared" si="11"/>
        <v>146.15771313666798</v>
      </c>
      <c r="H149" s="40"/>
      <c r="I149" s="11"/>
      <c r="J149" s="44">
        <f t="shared" si="8"/>
        <v>354.4803</v>
      </c>
      <c r="K149" s="44">
        <f t="shared" si="9"/>
        <v>172.70009999999996</v>
      </c>
      <c r="L149" s="43"/>
      <c r="M149" s="43"/>
    </row>
    <row r="150" spans="1:13" ht="16.5" customHeight="1" hidden="1">
      <c r="A150" s="15" t="s">
        <v>35</v>
      </c>
      <c r="B150" s="16" t="s">
        <v>43</v>
      </c>
      <c r="C150" s="7">
        <v>6333.3</v>
      </c>
      <c r="D150" s="7"/>
      <c r="E150" s="7"/>
      <c r="F150" s="36">
        <f t="shared" si="10"/>
        <v>0</v>
      </c>
      <c r="G150" s="27" t="e">
        <f t="shared" si="11"/>
        <v>#DIV/0!</v>
      </c>
      <c r="H150" s="40"/>
      <c r="I150" s="11"/>
      <c r="J150" s="44">
        <f t="shared" si="8"/>
        <v>0</v>
      </c>
      <c r="K150" s="44">
        <f t="shared" si="9"/>
        <v>0</v>
      </c>
      <c r="L150" s="43"/>
      <c r="M150" s="43"/>
    </row>
    <row r="151" spans="1:13" ht="16.5" customHeight="1">
      <c r="A151" s="15" t="s">
        <v>86</v>
      </c>
      <c r="B151" s="16" t="s">
        <v>43</v>
      </c>
      <c r="C151" s="7">
        <v>20028.8</v>
      </c>
      <c r="D151" s="7">
        <v>20529.9</v>
      </c>
      <c r="E151" s="7">
        <v>22826</v>
      </c>
      <c r="F151" s="36">
        <f t="shared" si="10"/>
        <v>2296.0999999999985</v>
      </c>
      <c r="G151" s="27">
        <f t="shared" si="11"/>
        <v>111.18417527606077</v>
      </c>
      <c r="H151" s="40"/>
      <c r="I151" s="11"/>
      <c r="J151" s="44">
        <f t="shared" si="8"/>
        <v>8992.096200000002</v>
      </c>
      <c r="K151" s="44">
        <f t="shared" si="9"/>
        <v>11298.87</v>
      </c>
      <c r="L151" s="43"/>
      <c r="M151" s="43"/>
    </row>
    <row r="152" spans="1:13" ht="16.5" customHeight="1">
      <c r="A152" s="15" t="s">
        <v>19</v>
      </c>
      <c r="B152" s="16" t="s">
        <v>43</v>
      </c>
      <c r="C152" s="7">
        <v>24135.8</v>
      </c>
      <c r="D152" s="7">
        <v>32069</v>
      </c>
      <c r="E152" s="7">
        <v>32081</v>
      </c>
      <c r="F152" s="36">
        <f t="shared" si="10"/>
        <v>12</v>
      </c>
      <c r="G152" s="27">
        <f t="shared" si="11"/>
        <v>100.03741931460289</v>
      </c>
      <c r="H152" s="40"/>
      <c r="I152" s="11"/>
      <c r="J152" s="44">
        <f t="shared" si="8"/>
        <v>11063.805</v>
      </c>
      <c r="K152" s="44">
        <f t="shared" si="9"/>
        <v>11067.945</v>
      </c>
      <c r="L152" s="43"/>
      <c r="M152" s="43"/>
    </row>
    <row r="153" spans="1:13" ht="16.5" customHeight="1">
      <c r="A153" s="15" t="s">
        <v>51</v>
      </c>
      <c r="B153" s="16" t="s">
        <v>43</v>
      </c>
      <c r="C153" s="7">
        <v>42922</v>
      </c>
      <c r="D153" s="7">
        <v>40637</v>
      </c>
      <c r="E153" s="7">
        <v>43548.2</v>
      </c>
      <c r="F153" s="36">
        <f t="shared" si="10"/>
        <v>2911.199999999997</v>
      </c>
      <c r="G153" s="27">
        <f t="shared" si="11"/>
        <v>107.16391465905456</v>
      </c>
      <c r="H153" s="40"/>
      <c r="I153" s="11"/>
      <c r="J153" s="44">
        <f t="shared" si="8"/>
        <v>10850.079</v>
      </c>
      <c r="K153" s="44">
        <f t="shared" si="9"/>
        <v>10712.857199999999</v>
      </c>
      <c r="L153" s="43"/>
      <c r="M153" s="43"/>
    </row>
    <row r="154" spans="1:13" ht="16.5" customHeight="1">
      <c r="A154" s="15" t="s">
        <v>84</v>
      </c>
      <c r="B154" s="16" t="s">
        <v>43</v>
      </c>
      <c r="C154" s="7">
        <v>26774.3</v>
      </c>
      <c r="D154" s="7">
        <v>3976</v>
      </c>
      <c r="E154" s="7">
        <v>43380</v>
      </c>
      <c r="F154" s="36">
        <f t="shared" si="10"/>
        <v>39404</v>
      </c>
      <c r="G154" s="27">
        <f t="shared" si="11"/>
        <v>1091.046277665996</v>
      </c>
      <c r="H154" s="40"/>
      <c r="I154" s="11"/>
      <c r="J154" s="44">
        <f t="shared" si="8"/>
        <v>751.464</v>
      </c>
      <c r="K154" s="44">
        <f t="shared" si="9"/>
        <v>7808.4</v>
      </c>
      <c r="L154" s="43"/>
      <c r="M154" s="43"/>
    </row>
    <row r="155" spans="1:13" ht="16.5" customHeight="1">
      <c r="A155" s="15" t="s">
        <v>20</v>
      </c>
      <c r="B155" s="16" t="s">
        <v>43</v>
      </c>
      <c r="C155" s="7">
        <v>57148.9</v>
      </c>
      <c r="D155" s="7">
        <v>42573.3</v>
      </c>
      <c r="E155" s="7">
        <v>36000</v>
      </c>
      <c r="F155" s="36">
        <f t="shared" si="10"/>
        <v>-6573.300000000003</v>
      </c>
      <c r="G155" s="27">
        <f t="shared" si="11"/>
        <v>84.56004115255335</v>
      </c>
      <c r="H155" s="40"/>
      <c r="I155" s="11"/>
      <c r="J155" s="44">
        <f t="shared" si="8"/>
        <v>383.1597</v>
      </c>
      <c r="K155" s="44">
        <f t="shared" si="9"/>
        <v>432</v>
      </c>
      <c r="L155" s="43"/>
      <c r="M155" s="43"/>
    </row>
    <row r="156" spans="1:13" ht="16.5" customHeight="1">
      <c r="A156" s="15" t="s">
        <v>54</v>
      </c>
      <c r="B156" s="16" t="s">
        <v>43</v>
      </c>
      <c r="C156" s="7">
        <v>40275.2</v>
      </c>
      <c r="D156" s="7">
        <v>105200</v>
      </c>
      <c r="E156" s="7">
        <v>67300</v>
      </c>
      <c r="F156" s="36">
        <f t="shared" si="10"/>
        <v>-37900</v>
      </c>
      <c r="G156" s="27">
        <f t="shared" si="11"/>
        <v>63.973384030418245</v>
      </c>
      <c r="H156" s="40"/>
      <c r="I156" s="11"/>
      <c r="J156" s="44">
        <f t="shared" si="8"/>
        <v>946.8</v>
      </c>
      <c r="K156" s="44">
        <f t="shared" si="9"/>
        <v>605.7</v>
      </c>
      <c r="L156" s="43"/>
      <c r="M156" s="43"/>
    </row>
    <row r="157" spans="1:13" ht="16.5" customHeight="1">
      <c r="A157" s="15" t="s">
        <v>80</v>
      </c>
      <c r="B157" s="16" t="s">
        <v>43</v>
      </c>
      <c r="C157" s="7">
        <v>63642</v>
      </c>
      <c r="D157" s="7">
        <v>82578.6</v>
      </c>
      <c r="E157" s="7">
        <v>28192</v>
      </c>
      <c r="F157" s="36">
        <f t="shared" si="10"/>
        <v>-54386.600000000006</v>
      </c>
      <c r="G157" s="27">
        <f t="shared" si="11"/>
        <v>34.139595488419516</v>
      </c>
      <c r="H157" s="40"/>
      <c r="I157" s="11"/>
      <c r="J157" s="44">
        <f t="shared" si="8"/>
        <v>4459.2444000000005</v>
      </c>
      <c r="K157" s="44">
        <f t="shared" si="9"/>
        <v>930.336</v>
      </c>
      <c r="L157" s="43"/>
      <c r="M157" s="43"/>
    </row>
    <row r="158" spans="1:13" ht="31.5" customHeight="1">
      <c r="A158" s="15" t="s">
        <v>128</v>
      </c>
      <c r="B158" s="16" t="s">
        <v>43</v>
      </c>
      <c r="C158" s="7">
        <v>22654.2</v>
      </c>
      <c r="D158" s="7">
        <v>30063.2</v>
      </c>
      <c r="E158" s="7">
        <v>32552.6</v>
      </c>
      <c r="F158" s="36">
        <f t="shared" si="10"/>
        <v>2489.399999999998</v>
      </c>
      <c r="G158" s="27">
        <f t="shared" si="11"/>
        <v>108.2805556294739</v>
      </c>
      <c r="H158" s="40"/>
      <c r="I158" s="11"/>
      <c r="J158" s="44">
        <f t="shared" si="8"/>
        <v>2254.74</v>
      </c>
      <c r="K158" s="44">
        <f t="shared" si="9"/>
        <v>2539.1027999999997</v>
      </c>
      <c r="L158" s="43"/>
      <c r="M158" s="43"/>
    </row>
    <row r="159" spans="1:13" ht="16.5" customHeight="1">
      <c r="A159" s="15" t="s">
        <v>31</v>
      </c>
      <c r="B159" s="16" t="s">
        <v>43</v>
      </c>
      <c r="C159" s="7">
        <v>21861.8</v>
      </c>
      <c r="D159" s="7">
        <v>23018.6</v>
      </c>
      <c r="E159" s="7">
        <v>25000</v>
      </c>
      <c r="F159" s="36">
        <f t="shared" si="10"/>
        <v>1981.4000000000015</v>
      </c>
      <c r="G159" s="27">
        <f t="shared" si="11"/>
        <v>108.6078215008732</v>
      </c>
      <c r="H159" s="40"/>
      <c r="I159" s="11"/>
      <c r="J159" s="44">
        <f t="shared" si="8"/>
        <v>3038.4552</v>
      </c>
      <c r="K159" s="44">
        <f t="shared" si="9"/>
        <v>3600</v>
      </c>
      <c r="L159" s="43"/>
      <c r="M159" s="43"/>
    </row>
    <row r="160" spans="1:13" ht="16.5" customHeight="1">
      <c r="A160" s="15" t="s">
        <v>129</v>
      </c>
      <c r="B160" s="16" t="s">
        <v>43</v>
      </c>
      <c r="C160" s="26"/>
      <c r="D160" s="7">
        <v>34885.5</v>
      </c>
      <c r="E160" s="7">
        <v>36444.4</v>
      </c>
      <c r="F160" s="36">
        <f t="shared" si="10"/>
        <v>1558.9000000000015</v>
      </c>
      <c r="G160" s="27">
        <f t="shared" si="11"/>
        <v>104.46861876710956</v>
      </c>
      <c r="H160" s="40"/>
      <c r="I160" s="11"/>
      <c r="J160" s="45">
        <f t="shared" si="8"/>
        <v>1151.2215</v>
      </c>
      <c r="K160" s="45">
        <f t="shared" si="9"/>
        <v>874.6656</v>
      </c>
      <c r="L160" s="43"/>
      <c r="M160" s="43"/>
    </row>
    <row r="161" spans="1:13" ht="16.5" customHeight="1">
      <c r="A161" s="15" t="s">
        <v>89</v>
      </c>
      <c r="B161" s="16" t="s">
        <v>43</v>
      </c>
      <c r="C161" s="7">
        <v>21772.9</v>
      </c>
      <c r="D161" s="7">
        <v>26999.3</v>
      </c>
      <c r="E161" s="7">
        <v>26984.7</v>
      </c>
      <c r="F161" s="36">
        <f t="shared" si="10"/>
        <v>-14.599999999998545</v>
      </c>
      <c r="G161" s="27">
        <f t="shared" si="11"/>
        <v>99.94592452396914</v>
      </c>
      <c r="H161" s="40"/>
      <c r="I161" s="11"/>
      <c r="J161" s="46">
        <f t="shared" si="8"/>
        <v>6722.825699999999</v>
      </c>
      <c r="K161" s="46">
        <f t="shared" si="9"/>
        <v>7771.5936</v>
      </c>
      <c r="L161" s="43"/>
      <c r="M161" s="43"/>
    </row>
    <row r="162" spans="1:13" ht="16.5" customHeight="1">
      <c r="A162" s="15" t="s">
        <v>192</v>
      </c>
      <c r="B162" s="16" t="s">
        <v>43</v>
      </c>
      <c r="C162" s="7">
        <v>16808.9</v>
      </c>
      <c r="D162" s="7">
        <v>15126</v>
      </c>
      <c r="E162" s="7">
        <v>22349</v>
      </c>
      <c r="F162" s="36">
        <f t="shared" si="10"/>
        <v>7223</v>
      </c>
      <c r="G162" s="27">
        <f t="shared" si="11"/>
        <v>147.75221472960465</v>
      </c>
      <c r="H162" s="40"/>
      <c r="I162" s="11"/>
      <c r="J162" s="46">
        <f t="shared" si="8"/>
        <v>1542.852</v>
      </c>
      <c r="K162" s="46">
        <f t="shared" si="9"/>
        <v>2145.504</v>
      </c>
      <c r="L162" s="43"/>
      <c r="M162" s="43"/>
    </row>
    <row r="163" spans="1:13" ht="16.5" customHeight="1">
      <c r="A163" s="15" t="s">
        <v>78</v>
      </c>
      <c r="B163" s="16" t="s">
        <v>43</v>
      </c>
      <c r="C163" s="7">
        <v>23463</v>
      </c>
      <c r="D163" s="7">
        <v>23350</v>
      </c>
      <c r="E163" s="7">
        <v>26803</v>
      </c>
      <c r="F163" s="36">
        <f t="shared" si="10"/>
        <v>3453</v>
      </c>
      <c r="G163" s="27">
        <f t="shared" si="11"/>
        <v>114.78800856531049</v>
      </c>
      <c r="H163" s="40"/>
      <c r="I163" s="11"/>
      <c r="J163" s="46">
        <f t="shared" si="8"/>
        <v>630.45</v>
      </c>
      <c r="K163" s="46">
        <f t="shared" si="9"/>
        <v>723.681</v>
      </c>
      <c r="L163" s="43"/>
      <c r="M163" s="43"/>
    </row>
    <row r="164" spans="1:13" ht="16.5" customHeight="1">
      <c r="A164" s="15" t="s">
        <v>21</v>
      </c>
      <c r="B164" s="16" t="s">
        <v>43</v>
      </c>
      <c r="C164" s="7"/>
      <c r="D164" s="7">
        <v>38921.9</v>
      </c>
      <c r="E164" s="7">
        <v>19151.07</v>
      </c>
      <c r="F164" s="36">
        <f aca="true" t="shared" si="12" ref="F164:F176">E164-D164</f>
        <v>-19770.83</v>
      </c>
      <c r="G164" s="27">
        <f aca="true" t="shared" si="13" ref="G164:G174">E164/D164*100</f>
        <v>49.20384153908211</v>
      </c>
      <c r="H164" s="40"/>
      <c r="I164" s="11"/>
      <c r="J164" s="46">
        <f t="shared" si="8"/>
        <v>3619.7367000000004</v>
      </c>
      <c r="K164" s="46">
        <f t="shared" si="9"/>
        <v>804.34494</v>
      </c>
      <c r="L164" s="43"/>
      <c r="M164" s="43"/>
    </row>
    <row r="165" spans="1:13" ht="16.5" customHeight="1">
      <c r="A165" s="15" t="s">
        <v>175</v>
      </c>
      <c r="B165" s="16" t="s">
        <v>43</v>
      </c>
      <c r="C165" s="7"/>
      <c r="D165" s="7">
        <v>40623.6</v>
      </c>
      <c r="E165" s="7">
        <v>29534.41</v>
      </c>
      <c r="F165" s="36">
        <f t="shared" si="12"/>
        <v>-11089.189999999999</v>
      </c>
      <c r="G165" s="27">
        <f t="shared" si="13"/>
        <v>72.70259159700274</v>
      </c>
      <c r="H165" s="40"/>
      <c r="I165" s="11"/>
      <c r="J165" s="46">
        <f t="shared" si="8"/>
        <v>1340.5787999999998</v>
      </c>
      <c r="K165" s="46">
        <f t="shared" si="9"/>
        <v>265.80969</v>
      </c>
      <c r="L165" s="43"/>
      <c r="M165" s="43"/>
    </row>
    <row r="166" spans="1:13" ht="16.5" customHeight="1">
      <c r="A166" s="15" t="s">
        <v>174</v>
      </c>
      <c r="B166" s="16" t="s">
        <v>43</v>
      </c>
      <c r="C166" s="7"/>
      <c r="D166" s="7">
        <v>35824.5</v>
      </c>
      <c r="E166" s="7">
        <v>44674</v>
      </c>
      <c r="F166" s="12">
        <f t="shared" si="12"/>
        <v>8849.5</v>
      </c>
      <c r="G166" s="23">
        <f t="shared" si="13"/>
        <v>124.70236849083727</v>
      </c>
      <c r="H166" s="40"/>
      <c r="I166" s="11"/>
      <c r="J166" s="46">
        <f t="shared" si="8"/>
        <v>38797.9335</v>
      </c>
      <c r="K166" s="46">
        <f t="shared" si="9"/>
        <v>54680.976</v>
      </c>
      <c r="L166" s="43"/>
      <c r="M166" s="43"/>
    </row>
    <row r="167" spans="1:13" ht="16.5" customHeight="1">
      <c r="A167" s="15" t="s">
        <v>180</v>
      </c>
      <c r="B167" s="16" t="s">
        <v>43</v>
      </c>
      <c r="C167" s="89"/>
      <c r="D167" s="7">
        <v>13853.5</v>
      </c>
      <c r="E167" s="7">
        <v>19665.09</v>
      </c>
      <c r="F167" s="36">
        <f t="shared" si="12"/>
        <v>5811.59</v>
      </c>
      <c r="G167" s="27">
        <f t="shared" si="13"/>
        <v>141.95033745984767</v>
      </c>
      <c r="H167" s="40"/>
      <c r="I167" s="11"/>
      <c r="J167" s="46">
        <f t="shared" si="8"/>
        <v>249.363</v>
      </c>
      <c r="K167" s="46">
        <f t="shared" si="9"/>
        <v>353.97162</v>
      </c>
      <c r="L167" s="43"/>
      <c r="M167" s="43"/>
    </row>
    <row r="168" spans="1:13" ht="16.5" customHeight="1">
      <c r="A168" s="90" t="s">
        <v>181</v>
      </c>
      <c r="B168" s="25" t="s">
        <v>43</v>
      </c>
      <c r="C168" s="89"/>
      <c r="D168" s="19">
        <v>20482.4</v>
      </c>
      <c r="E168" s="19">
        <v>23297.82</v>
      </c>
      <c r="F168" s="12">
        <f t="shared" si="12"/>
        <v>2815.4199999999983</v>
      </c>
      <c r="G168" s="23">
        <f t="shared" si="13"/>
        <v>113.74555716127016</v>
      </c>
      <c r="H168" s="40"/>
      <c r="I168" s="11"/>
      <c r="J168" s="46">
        <f t="shared" si="8"/>
        <v>1536.1800000000003</v>
      </c>
      <c r="K168" s="46">
        <f t="shared" si="9"/>
        <v>2306.48418</v>
      </c>
      <c r="L168" s="43"/>
      <c r="M168" s="43"/>
    </row>
    <row r="169" spans="1:13" ht="16.5" customHeight="1">
      <c r="A169" s="15" t="s">
        <v>182</v>
      </c>
      <c r="B169" s="16" t="s">
        <v>43</v>
      </c>
      <c r="C169" s="7"/>
      <c r="D169" s="7">
        <v>26353.8</v>
      </c>
      <c r="E169" s="7">
        <v>24515.2</v>
      </c>
      <c r="F169" s="12">
        <f t="shared" si="12"/>
        <v>-1838.5999999999985</v>
      </c>
      <c r="G169" s="23">
        <f t="shared" si="13"/>
        <v>93.02339700536547</v>
      </c>
      <c r="H169" s="40"/>
      <c r="I169" s="11"/>
      <c r="J169" s="46">
        <f t="shared" si="8"/>
        <v>1027.7982</v>
      </c>
      <c r="K169" s="46">
        <f t="shared" si="9"/>
        <v>1618.0032</v>
      </c>
      <c r="L169" s="43"/>
      <c r="M169" s="43"/>
    </row>
    <row r="170" spans="1:13" ht="16.5" customHeight="1">
      <c r="A170" s="15" t="s">
        <v>183</v>
      </c>
      <c r="B170" s="16" t="s">
        <v>43</v>
      </c>
      <c r="C170" s="7"/>
      <c r="D170" s="7">
        <v>24475</v>
      </c>
      <c r="E170" s="7">
        <v>24497.2</v>
      </c>
      <c r="F170" s="12">
        <f t="shared" si="12"/>
        <v>22.200000000000728</v>
      </c>
      <c r="G170" s="23">
        <f t="shared" si="13"/>
        <v>100.09070480081716</v>
      </c>
      <c r="H170" s="40"/>
      <c r="I170" s="11"/>
      <c r="J170" s="46">
        <f t="shared" si="8"/>
        <v>440.55</v>
      </c>
      <c r="K170" s="46">
        <f t="shared" si="9"/>
        <v>440.94960000000003</v>
      </c>
      <c r="L170" s="43"/>
      <c r="M170" s="43"/>
    </row>
    <row r="171" spans="1:13" ht="16.5" customHeight="1">
      <c r="A171" s="15" t="s">
        <v>184</v>
      </c>
      <c r="B171" s="16" t="s">
        <v>43</v>
      </c>
      <c r="C171" s="7"/>
      <c r="D171" s="7">
        <v>27340</v>
      </c>
      <c r="E171" s="7">
        <v>27359.3</v>
      </c>
      <c r="F171" s="12">
        <f t="shared" si="12"/>
        <v>19.299999999999272</v>
      </c>
      <c r="G171" s="23">
        <f t="shared" si="13"/>
        <v>100.07059253840526</v>
      </c>
      <c r="H171" s="40"/>
      <c r="I171" s="11"/>
      <c r="J171" s="46">
        <f t="shared" si="8"/>
        <v>820.2</v>
      </c>
      <c r="K171" s="46">
        <f t="shared" si="9"/>
        <v>738.7011</v>
      </c>
      <c r="L171" s="43"/>
      <c r="M171" s="43"/>
    </row>
    <row r="172" spans="1:13" ht="16.5" customHeight="1">
      <c r="A172" s="15" t="s">
        <v>185</v>
      </c>
      <c r="B172" s="16" t="s">
        <v>43</v>
      </c>
      <c r="C172" s="7"/>
      <c r="D172" s="7">
        <v>0</v>
      </c>
      <c r="E172" s="7">
        <v>27500</v>
      </c>
      <c r="F172" s="12">
        <f t="shared" si="12"/>
        <v>27500</v>
      </c>
      <c r="G172" s="23" t="s">
        <v>178</v>
      </c>
      <c r="H172" s="40"/>
      <c r="I172" s="11"/>
      <c r="J172" s="46">
        <f t="shared" si="8"/>
        <v>0</v>
      </c>
      <c r="K172" s="46">
        <f t="shared" si="9"/>
        <v>82.5</v>
      </c>
      <c r="L172" s="43"/>
      <c r="M172" s="43"/>
    </row>
    <row r="173" spans="1:13" ht="16.5" customHeight="1">
      <c r="A173" s="15" t="s">
        <v>186</v>
      </c>
      <c r="B173" s="16" t="s">
        <v>43</v>
      </c>
      <c r="C173" s="7"/>
      <c r="D173" s="7">
        <v>0</v>
      </c>
      <c r="E173" s="7">
        <v>43583.3</v>
      </c>
      <c r="F173" s="12">
        <f t="shared" si="12"/>
        <v>43583.3</v>
      </c>
      <c r="G173" s="23" t="s">
        <v>178</v>
      </c>
      <c r="H173" s="40"/>
      <c r="I173" s="11"/>
      <c r="J173" s="46">
        <f t="shared" si="8"/>
        <v>0</v>
      </c>
      <c r="K173" s="46">
        <f t="shared" si="9"/>
        <v>261.4998</v>
      </c>
      <c r="L173" s="43"/>
      <c r="M173" s="43"/>
    </row>
    <row r="174" spans="1:13" ht="33.75" customHeight="1">
      <c r="A174" s="15" t="s">
        <v>187</v>
      </c>
      <c r="B174" s="16" t="s">
        <v>43</v>
      </c>
      <c r="C174" s="7"/>
      <c r="D174" s="7">
        <v>48138.1</v>
      </c>
      <c r="E174" s="7">
        <v>47407.4</v>
      </c>
      <c r="F174" s="12">
        <f t="shared" si="12"/>
        <v>-730.6999999999971</v>
      </c>
      <c r="G174" s="23">
        <f t="shared" si="13"/>
        <v>98.48207552853147</v>
      </c>
      <c r="H174" s="40"/>
      <c r="I174" s="11"/>
      <c r="J174" s="46">
        <f>D174*D103*3/1000</f>
        <v>1010.9001000000001</v>
      </c>
      <c r="K174" s="46">
        <f>E174*E103*3/1000</f>
        <v>1279.9998</v>
      </c>
      <c r="L174" s="43"/>
      <c r="M174" s="43"/>
    </row>
    <row r="175" spans="1:13" ht="15" customHeight="1">
      <c r="A175" s="15"/>
      <c r="B175" s="16"/>
      <c r="C175" s="7"/>
      <c r="D175" s="7"/>
      <c r="E175" s="7"/>
      <c r="F175" s="12"/>
      <c r="G175" s="23"/>
      <c r="H175" s="40"/>
      <c r="I175" s="11"/>
      <c r="J175" s="46"/>
      <c r="K175" s="46"/>
      <c r="L175" s="43"/>
      <c r="M175" s="43"/>
    </row>
    <row r="176" spans="1:13" ht="16.5" customHeight="1">
      <c r="A176" s="15" t="s">
        <v>188</v>
      </c>
      <c r="B176" s="16" t="s">
        <v>43</v>
      </c>
      <c r="C176" s="7"/>
      <c r="D176" s="7">
        <v>0</v>
      </c>
      <c r="E176" s="7">
        <v>41087.66</v>
      </c>
      <c r="F176" s="8">
        <f t="shared" si="12"/>
        <v>41087.66</v>
      </c>
      <c r="G176" s="7" t="s">
        <v>178</v>
      </c>
      <c r="H176" s="40"/>
      <c r="I176" s="11"/>
      <c r="J176" s="46">
        <f>D176*D105*3/1000</f>
        <v>0</v>
      </c>
      <c r="K176" s="46">
        <f>E176*E105*3/1000</f>
        <v>7149.252840000001</v>
      </c>
      <c r="L176" s="43"/>
      <c r="M176" s="43"/>
    </row>
    <row r="177" spans="1:13" ht="18" customHeight="1">
      <c r="A177" s="91" t="s">
        <v>56</v>
      </c>
      <c r="B177" s="92"/>
      <c r="C177" s="93"/>
      <c r="D177" s="93"/>
      <c r="E177" s="93"/>
      <c r="F177" s="36"/>
      <c r="G177" s="27"/>
      <c r="H177" s="37"/>
      <c r="I177" s="1"/>
      <c r="J177" s="6"/>
      <c r="L177" s="43"/>
      <c r="M177" s="43"/>
    </row>
    <row r="178" spans="1:13" ht="16.5" customHeight="1">
      <c r="A178" s="13" t="s">
        <v>44</v>
      </c>
      <c r="B178" s="18" t="s">
        <v>48</v>
      </c>
      <c r="C178" s="12">
        <v>25</v>
      </c>
      <c r="D178" s="12">
        <v>42</v>
      </c>
      <c r="E178" s="12">
        <v>37</v>
      </c>
      <c r="F178" s="36">
        <f t="shared" si="10"/>
        <v>-5</v>
      </c>
      <c r="G178" s="27">
        <f t="shared" si="11"/>
        <v>88.09523809523809</v>
      </c>
      <c r="H178" s="37"/>
      <c r="I178" s="1"/>
      <c r="J178" s="6"/>
      <c r="L178" s="43"/>
      <c r="M178" s="43"/>
    </row>
    <row r="179" spans="1:13" ht="16.5" customHeight="1">
      <c r="A179" s="15" t="s">
        <v>64</v>
      </c>
      <c r="B179" s="16" t="s">
        <v>48</v>
      </c>
      <c r="C179" s="7">
        <f>C178/C40</f>
        <v>2.4038461538461537</v>
      </c>
      <c r="D179" s="7">
        <f>D178/D40</f>
        <v>4.077669902912621</v>
      </c>
      <c r="E179" s="7">
        <f>E178/E40</f>
        <v>3.6274509803921573</v>
      </c>
      <c r="F179" s="36">
        <f t="shared" si="10"/>
        <v>-0.450218922520464</v>
      </c>
      <c r="G179" s="27">
        <f t="shared" si="11"/>
        <v>88.95891690009337</v>
      </c>
      <c r="H179" s="37"/>
      <c r="I179" s="1"/>
      <c r="J179" s="1"/>
      <c r="L179" s="43"/>
      <c r="M179" s="43"/>
    </row>
    <row r="180" spans="1:13" ht="16.5" customHeight="1">
      <c r="A180" s="13" t="s">
        <v>45</v>
      </c>
      <c r="B180" s="18" t="s">
        <v>48</v>
      </c>
      <c r="C180" s="18">
        <v>67</v>
      </c>
      <c r="D180" s="18">
        <v>91</v>
      </c>
      <c r="E180" s="18">
        <v>112</v>
      </c>
      <c r="F180" s="36">
        <f t="shared" si="10"/>
        <v>21</v>
      </c>
      <c r="G180" s="27">
        <f t="shared" si="11"/>
        <v>123.07692307692308</v>
      </c>
      <c r="H180" s="37"/>
      <c r="I180" s="1"/>
      <c r="J180" s="1"/>
      <c r="L180" s="43"/>
      <c r="M180" s="43"/>
    </row>
    <row r="181" spans="1:13" ht="16.5" customHeight="1">
      <c r="A181" s="15" t="s">
        <v>46</v>
      </c>
      <c r="B181" s="16" t="s">
        <v>48</v>
      </c>
      <c r="C181" s="7">
        <f>C180/C40</f>
        <v>6.4423076923076925</v>
      </c>
      <c r="D181" s="7">
        <f>D180/D40</f>
        <v>8.834951456310678</v>
      </c>
      <c r="E181" s="7">
        <f>E180/E40</f>
        <v>10.980392156862745</v>
      </c>
      <c r="F181" s="36">
        <f t="shared" si="10"/>
        <v>2.145440700552067</v>
      </c>
      <c r="G181" s="27">
        <f t="shared" si="11"/>
        <v>124.28355957767725</v>
      </c>
      <c r="H181" s="37"/>
      <c r="I181" s="1"/>
      <c r="J181" s="1"/>
      <c r="L181" s="43"/>
      <c r="M181" s="43"/>
    </row>
    <row r="182" spans="1:13" ht="16.5" customHeight="1">
      <c r="A182" s="13" t="s">
        <v>108</v>
      </c>
      <c r="B182" s="18" t="s">
        <v>48</v>
      </c>
      <c r="C182" s="12">
        <f>C178-C180</f>
        <v>-42</v>
      </c>
      <c r="D182" s="12">
        <f>D178-D180</f>
        <v>-49</v>
      </c>
      <c r="E182" s="12">
        <f>E178-E180</f>
        <v>-75</v>
      </c>
      <c r="F182" s="36">
        <f t="shared" si="10"/>
        <v>-26</v>
      </c>
      <c r="G182" s="27">
        <f t="shared" si="11"/>
        <v>153.0612244897959</v>
      </c>
      <c r="H182" s="37"/>
      <c r="I182" s="1"/>
      <c r="J182" s="1"/>
      <c r="L182" s="43"/>
      <c r="M182" s="43"/>
    </row>
    <row r="183" spans="1:13" ht="16.5" customHeight="1">
      <c r="A183" s="90" t="s">
        <v>46</v>
      </c>
      <c r="B183" s="25" t="s">
        <v>48</v>
      </c>
      <c r="C183" s="19">
        <f>C182/C40</f>
        <v>-4.038461538461538</v>
      </c>
      <c r="D183" s="19">
        <f>D182/D40</f>
        <v>-4.757281553398058</v>
      </c>
      <c r="E183" s="19">
        <f>E182/E40</f>
        <v>-7.352941176470589</v>
      </c>
      <c r="F183" s="36">
        <f t="shared" si="10"/>
        <v>-2.595659623072531</v>
      </c>
      <c r="G183" s="27">
        <f t="shared" si="11"/>
        <v>154.56182472989198</v>
      </c>
      <c r="H183" s="37"/>
      <c r="I183" s="1"/>
      <c r="J183" s="1"/>
      <c r="L183" s="43"/>
      <c r="M183" s="43"/>
    </row>
    <row r="184" spans="1:13" ht="12.75" customHeight="1" hidden="1">
      <c r="A184" s="24" t="s">
        <v>47</v>
      </c>
      <c r="B184" s="18" t="s">
        <v>48</v>
      </c>
      <c r="C184" s="60">
        <v>209</v>
      </c>
      <c r="D184" s="60"/>
      <c r="E184" s="60"/>
      <c r="F184" s="36">
        <f t="shared" si="10"/>
        <v>0</v>
      </c>
      <c r="G184" s="27" t="e">
        <f t="shared" si="11"/>
        <v>#DIV/0!</v>
      </c>
      <c r="H184" s="37"/>
      <c r="I184" s="1"/>
      <c r="J184" s="1"/>
      <c r="L184" s="43"/>
      <c r="M184" s="43"/>
    </row>
    <row r="185" spans="1:13" ht="12.75" customHeight="1" hidden="1">
      <c r="A185" s="91" t="s">
        <v>49</v>
      </c>
      <c r="B185" s="94" t="s">
        <v>48</v>
      </c>
      <c r="C185" s="95">
        <v>63</v>
      </c>
      <c r="D185" s="95"/>
      <c r="E185" s="95"/>
      <c r="F185" s="36">
        <f t="shared" si="10"/>
        <v>0</v>
      </c>
      <c r="G185" s="27" t="e">
        <f t="shared" si="11"/>
        <v>#DIV/0!</v>
      </c>
      <c r="H185" s="37"/>
      <c r="I185" s="1"/>
      <c r="J185" s="1"/>
      <c r="L185" s="43"/>
      <c r="M185" s="43"/>
    </row>
    <row r="186" spans="1:13" ht="18" customHeight="1">
      <c r="A186" s="82" t="s">
        <v>57</v>
      </c>
      <c r="B186" s="68"/>
      <c r="C186" s="83"/>
      <c r="D186" s="83"/>
      <c r="E186" s="83"/>
      <c r="F186" s="36"/>
      <c r="G186" s="27"/>
      <c r="H186" s="37"/>
      <c r="I186" s="1"/>
      <c r="J186" s="6"/>
      <c r="L186" s="43"/>
      <c r="M186" s="43"/>
    </row>
    <row r="187" spans="1:13" ht="16.5" customHeight="1">
      <c r="A187" s="24" t="s">
        <v>58</v>
      </c>
      <c r="B187" s="16" t="s">
        <v>48</v>
      </c>
      <c r="C187" s="8">
        <v>9</v>
      </c>
      <c r="D187" s="8">
        <v>9</v>
      </c>
      <c r="E187" s="8">
        <v>22</v>
      </c>
      <c r="F187" s="36">
        <f t="shared" si="10"/>
        <v>13</v>
      </c>
      <c r="G187" s="27" t="s">
        <v>202</v>
      </c>
      <c r="H187" s="37"/>
      <c r="I187" s="1"/>
      <c r="J187" s="1"/>
      <c r="L187" s="43"/>
      <c r="M187" s="43"/>
    </row>
    <row r="188" spans="1:13" ht="16.5" customHeight="1">
      <c r="A188" s="24" t="s">
        <v>59</v>
      </c>
      <c r="B188" s="16" t="s">
        <v>113</v>
      </c>
      <c r="C188" s="8">
        <v>45</v>
      </c>
      <c r="D188" s="8">
        <v>47</v>
      </c>
      <c r="E188" s="8">
        <v>29</v>
      </c>
      <c r="F188" s="36">
        <f t="shared" si="10"/>
        <v>-18</v>
      </c>
      <c r="G188" s="27">
        <f t="shared" si="11"/>
        <v>61.702127659574465</v>
      </c>
      <c r="H188" s="37"/>
      <c r="I188" s="1"/>
      <c r="J188" s="1"/>
      <c r="L188" s="96"/>
      <c r="M188" s="96"/>
    </row>
    <row r="189" spans="1:13" ht="21.75" customHeight="1">
      <c r="A189" s="97" t="s">
        <v>60</v>
      </c>
      <c r="B189" s="16" t="s">
        <v>113</v>
      </c>
      <c r="C189" s="8">
        <v>30</v>
      </c>
      <c r="D189" s="8">
        <v>27</v>
      </c>
      <c r="E189" s="8">
        <v>5</v>
      </c>
      <c r="F189" s="36">
        <f t="shared" si="10"/>
        <v>-22</v>
      </c>
      <c r="G189" s="27">
        <f t="shared" si="11"/>
        <v>18.51851851851852</v>
      </c>
      <c r="H189" s="37"/>
      <c r="I189" s="1"/>
      <c r="J189" s="1"/>
      <c r="L189" s="96"/>
      <c r="M189" s="96"/>
    </row>
    <row r="190" spans="1:13" ht="16.5" customHeight="1">
      <c r="A190" s="24" t="s">
        <v>61</v>
      </c>
      <c r="B190" s="16" t="s">
        <v>113</v>
      </c>
      <c r="C190" s="8">
        <v>45</v>
      </c>
      <c r="D190" s="8">
        <v>47</v>
      </c>
      <c r="E190" s="8">
        <v>29</v>
      </c>
      <c r="F190" s="36">
        <f t="shared" si="10"/>
        <v>-18</v>
      </c>
      <c r="G190" s="27">
        <f t="shared" si="11"/>
        <v>61.702127659574465</v>
      </c>
      <c r="H190" s="37"/>
      <c r="I190" s="1"/>
      <c r="J190" s="1"/>
      <c r="L190" s="43"/>
      <c r="M190" s="43"/>
    </row>
    <row r="191" spans="1:13" ht="16.5" customHeight="1">
      <c r="A191" s="24" t="s">
        <v>62</v>
      </c>
      <c r="B191" s="16" t="s">
        <v>113</v>
      </c>
      <c r="C191" s="8">
        <v>12</v>
      </c>
      <c r="D191" s="8">
        <v>10</v>
      </c>
      <c r="E191" s="8">
        <v>0</v>
      </c>
      <c r="F191" s="36">
        <f t="shared" si="10"/>
        <v>-10</v>
      </c>
      <c r="G191" s="27">
        <f t="shared" si="11"/>
        <v>0</v>
      </c>
      <c r="H191" s="37"/>
      <c r="I191" s="1"/>
      <c r="J191" s="1"/>
      <c r="L191" s="43"/>
      <c r="M191" s="43"/>
    </row>
    <row r="192" spans="1:13" ht="16.5" customHeight="1">
      <c r="A192" s="24" t="s">
        <v>63</v>
      </c>
      <c r="B192" s="16"/>
      <c r="C192" s="60"/>
      <c r="D192" s="60"/>
      <c r="E192" s="60"/>
      <c r="F192" s="36"/>
      <c r="G192" s="27"/>
      <c r="H192" s="37"/>
      <c r="I192" s="1"/>
      <c r="J192" s="1"/>
      <c r="L192" s="43"/>
      <c r="M192" s="43"/>
    </row>
    <row r="193" spans="1:13" ht="16.5" customHeight="1">
      <c r="A193" s="24" t="s">
        <v>127</v>
      </c>
      <c r="B193" s="16" t="s">
        <v>127</v>
      </c>
      <c r="C193" s="8">
        <v>31</v>
      </c>
      <c r="D193" s="8">
        <v>140</v>
      </c>
      <c r="E193" s="8">
        <v>110</v>
      </c>
      <c r="F193" s="36">
        <f t="shared" si="10"/>
        <v>-30</v>
      </c>
      <c r="G193" s="27" t="s">
        <v>203</v>
      </c>
      <c r="H193" s="37"/>
      <c r="I193" s="1"/>
      <c r="J193" s="1"/>
      <c r="L193" s="43"/>
      <c r="M193" s="43"/>
    </row>
    <row r="194" spans="1:13" ht="16.5" customHeight="1">
      <c r="A194" s="24" t="s">
        <v>166</v>
      </c>
      <c r="B194" s="16" t="s">
        <v>18</v>
      </c>
      <c r="C194" s="7">
        <v>242.3</v>
      </c>
      <c r="D194" s="7">
        <v>1751</v>
      </c>
      <c r="E194" s="7">
        <v>3137.8</v>
      </c>
      <c r="F194" s="36">
        <f t="shared" si="10"/>
        <v>1386.8000000000002</v>
      </c>
      <c r="G194" s="27" t="s">
        <v>204</v>
      </c>
      <c r="H194" s="37"/>
      <c r="I194" s="1"/>
      <c r="J194" s="1"/>
      <c r="L194" s="43"/>
      <c r="M194" s="43"/>
    </row>
    <row r="195" spans="1:13" ht="20.25" customHeight="1">
      <c r="A195" s="98" t="s">
        <v>109</v>
      </c>
      <c r="B195" s="98" t="s">
        <v>1</v>
      </c>
      <c r="C195" s="99" t="s">
        <v>155</v>
      </c>
      <c r="D195" s="99" t="s">
        <v>172</v>
      </c>
      <c r="E195" s="99" t="s">
        <v>173</v>
      </c>
      <c r="F195" s="100"/>
      <c r="G195" s="101"/>
      <c r="H195" s="37"/>
      <c r="I195" s="1"/>
      <c r="J195" s="1"/>
      <c r="L195" s="43"/>
      <c r="M195" s="43"/>
    </row>
    <row r="196" spans="1:13" ht="18" customHeight="1">
      <c r="A196" s="69" t="s">
        <v>110</v>
      </c>
      <c r="B196" s="18" t="s">
        <v>113</v>
      </c>
      <c r="C196" s="12">
        <f>C198+C199</f>
        <v>140</v>
      </c>
      <c r="D196" s="12">
        <f>D198+D200+D199</f>
        <v>132</v>
      </c>
      <c r="E196" s="12">
        <f>E198+E200+E199</f>
        <v>50</v>
      </c>
      <c r="F196" s="36">
        <f>E196-D196</f>
        <v>-82</v>
      </c>
      <c r="G196" s="27">
        <f>E196/D196*100</f>
        <v>37.878787878787875</v>
      </c>
      <c r="H196" s="37"/>
      <c r="I196" s="1"/>
      <c r="J196" s="1"/>
      <c r="L196" s="43"/>
      <c r="M196" s="43"/>
    </row>
    <row r="197" spans="1:13" ht="14.25" customHeight="1">
      <c r="A197" s="24" t="s">
        <v>6</v>
      </c>
      <c r="B197" s="16"/>
      <c r="C197" s="8"/>
      <c r="D197" s="8"/>
      <c r="E197" s="8"/>
      <c r="F197" s="36"/>
      <c r="G197" s="27"/>
      <c r="H197" s="37"/>
      <c r="I197" s="1"/>
      <c r="J197" s="1"/>
      <c r="L197" s="43"/>
      <c r="M197" s="43"/>
    </row>
    <row r="198" spans="1:13" ht="16.5" customHeight="1">
      <c r="A198" s="97" t="s">
        <v>111</v>
      </c>
      <c r="B198" s="16" t="s">
        <v>113</v>
      </c>
      <c r="C198" s="8">
        <v>140</v>
      </c>
      <c r="D198" s="8">
        <v>100</v>
      </c>
      <c r="E198" s="8">
        <v>47</v>
      </c>
      <c r="F198" s="36">
        <f t="shared" si="10"/>
        <v>-53</v>
      </c>
      <c r="G198" s="27">
        <f t="shared" si="11"/>
        <v>47</v>
      </c>
      <c r="H198" s="37"/>
      <c r="I198" s="1"/>
      <c r="J198" s="1"/>
      <c r="L198" s="161" t="s">
        <v>152</v>
      </c>
      <c r="M198" s="162"/>
    </row>
    <row r="199" spans="1:13" ht="18" customHeight="1">
      <c r="A199" s="24" t="s">
        <v>112</v>
      </c>
      <c r="B199" s="16" t="s">
        <v>113</v>
      </c>
      <c r="C199" s="8">
        <v>0</v>
      </c>
      <c r="D199" s="8">
        <v>32</v>
      </c>
      <c r="E199" s="8">
        <v>3</v>
      </c>
      <c r="F199" s="36">
        <f t="shared" si="10"/>
        <v>-29</v>
      </c>
      <c r="G199" s="27">
        <f t="shared" si="11"/>
        <v>9.375</v>
      </c>
      <c r="H199" s="37"/>
      <c r="I199" s="1"/>
      <c r="J199" s="1"/>
      <c r="L199" s="43"/>
      <c r="M199" s="43"/>
    </row>
    <row r="200" spans="1:13" ht="18" customHeight="1" hidden="1">
      <c r="A200" s="24" t="s">
        <v>179</v>
      </c>
      <c r="B200" s="16" t="s">
        <v>113</v>
      </c>
      <c r="C200" s="8">
        <v>0</v>
      </c>
      <c r="D200" s="8"/>
      <c r="E200" s="8"/>
      <c r="F200" s="36">
        <f>E200-D200</f>
        <v>0</v>
      </c>
      <c r="G200" s="27" t="s">
        <v>178</v>
      </c>
      <c r="H200" s="37"/>
      <c r="I200" s="1"/>
      <c r="J200" s="1"/>
      <c r="L200" s="43"/>
      <c r="M200" s="43"/>
    </row>
    <row r="201" spans="1:13" ht="22.5" customHeight="1">
      <c r="A201" s="69" t="s">
        <v>10</v>
      </c>
      <c r="B201" s="18" t="s">
        <v>1</v>
      </c>
      <c r="C201" s="102" t="s">
        <v>156</v>
      </c>
      <c r="D201" s="102" t="s">
        <v>172</v>
      </c>
      <c r="E201" s="102" t="s">
        <v>173</v>
      </c>
      <c r="F201" s="36"/>
      <c r="G201" s="27"/>
      <c r="L201" s="43"/>
      <c r="M201" s="43"/>
    </row>
    <row r="202" spans="1:13" ht="18" customHeight="1">
      <c r="A202" s="69" t="s">
        <v>136</v>
      </c>
      <c r="B202" s="18" t="s">
        <v>8</v>
      </c>
      <c r="C202" s="23">
        <f>SUM(C204:C216)</f>
        <v>8370.2</v>
      </c>
      <c r="D202" s="23">
        <f>D204+D206+D207+D209+D210+D211+D212+D214+D216+D205+D215+D208+D213</f>
        <v>18114.300000000003</v>
      </c>
      <c r="E202" s="23">
        <f>E204+E206+E207+E209+E210+E211+E212+E214+E216+E205+E215+E208+E213</f>
        <v>21641.900000000005</v>
      </c>
      <c r="F202" s="27">
        <f>E202-D202</f>
        <v>3527.600000000002</v>
      </c>
      <c r="G202" s="27">
        <f>E202/D202*100</f>
        <v>119.47411713397705</v>
      </c>
      <c r="H202" s="103"/>
      <c r="L202" s="43"/>
      <c r="M202" s="43"/>
    </row>
    <row r="203" spans="1:13" ht="21" customHeight="1">
      <c r="A203" s="24" t="s">
        <v>11</v>
      </c>
      <c r="B203" s="16"/>
      <c r="C203" s="26"/>
      <c r="D203" s="26"/>
      <c r="E203" s="26"/>
      <c r="F203" s="27"/>
      <c r="G203" s="27"/>
      <c r="L203" s="43"/>
      <c r="M203" s="43"/>
    </row>
    <row r="204" spans="1:13" ht="21" customHeight="1">
      <c r="A204" s="24" t="s">
        <v>114</v>
      </c>
      <c r="B204" s="16" t="s">
        <v>8</v>
      </c>
      <c r="C204" s="7">
        <v>5368.3</v>
      </c>
      <c r="D204" s="7">
        <v>10600</v>
      </c>
      <c r="E204" s="7">
        <v>10387.7</v>
      </c>
      <c r="F204" s="27">
        <f aca="true" t="shared" si="14" ref="F204:F231">E204-D204</f>
        <v>-212.29999999999927</v>
      </c>
      <c r="G204" s="27">
        <f aca="true" t="shared" si="15" ref="G204:G231">E204/D204*100</f>
        <v>97.99716981132076</v>
      </c>
      <c r="L204" s="43"/>
      <c r="M204" s="43"/>
    </row>
    <row r="205" spans="1:13" ht="21" customHeight="1">
      <c r="A205" s="24" t="s">
        <v>115</v>
      </c>
      <c r="B205" s="16" t="s">
        <v>8</v>
      </c>
      <c r="C205" s="7">
        <v>471.8</v>
      </c>
      <c r="D205" s="7">
        <v>1150</v>
      </c>
      <c r="E205" s="7">
        <v>1185.1</v>
      </c>
      <c r="F205" s="27">
        <f t="shared" si="14"/>
        <v>35.09999999999991</v>
      </c>
      <c r="G205" s="27">
        <f t="shared" si="15"/>
        <v>103.05217391304346</v>
      </c>
      <c r="L205" s="43"/>
      <c r="M205" s="43"/>
    </row>
    <row r="206" spans="1:13" ht="21" customHeight="1">
      <c r="A206" s="24" t="s">
        <v>14</v>
      </c>
      <c r="B206" s="16" t="s">
        <v>8</v>
      </c>
      <c r="C206" s="7">
        <v>174</v>
      </c>
      <c r="D206" s="7">
        <v>33</v>
      </c>
      <c r="E206" s="7">
        <v>23</v>
      </c>
      <c r="F206" s="27">
        <f t="shared" si="14"/>
        <v>-10</v>
      </c>
      <c r="G206" s="27">
        <f t="shared" si="15"/>
        <v>69.6969696969697</v>
      </c>
      <c r="L206" s="43"/>
      <c r="M206" s="43"/>
    </row>
    <row r="207" spans="1:13" ht="21.75" customHeight="1">
      <c r="A207" s="104" t="s">
        <v>116</v>
      </c>
      <c r="B207" s="16" t="s">
        <v>8</v>
      </c>
      <c r="C207" s="7">
        <v>177.7</v>
      </c>
      <c r="D207" s="7">
        <v>200</v>
      </c>
      <c r="E207" s="7">
        <v>542.6</v>
      </c>
      <c r="F207" s="27">
        <f t="shared" si="14"/>
        <v>342.6</v>
      </c>
      <c r="G207" s="27" t="s">
        <v>195</v>
      </c>
      <c r="L207" s="155" t="s">
        <v>149</v>
      </c>
      <c r="M207" s="156"/>
    </row>
    <row r="208" spans="1:13" ht="21.75" customHeight="1">
      <c r="A208" s="104" t="s">
        <v>176</v>
      </c>
      <c r="B208" s="16" t="s">
        <v>177</v>
      </c>
      <c r="C208" s="7"/>
      <c r="D208" s="7">
        <v>2400</v>
      </c>
      <c r="E208" s="7">
        <v>2608.3</v>
      </c>
      <c r="F208" s="27">
        <f t="shared" si="14"/>
        <v>208.30000000000018</v>
      </c>
      <c r="G208" s="27">
        <f t="shared" si="15"/>
        <v>108.67916666666669</v>
      </c>
      <c r="L208" s="105"/>
      <c r="M208" s="106"/>
    </row>
    <row r="209" spans="1:13" ht="21" customHeight="1">
      <c r="A209" s="24" t="s">
        <v>117</v>
      </c>
      <c r="B209" s="16" t="s">
        <v>8</v>
      </c>
      <c r="C209" s="7">
        <v>1601.8</v>
      </c>
      <c r="D209" s="7">
        <v>2050</v>
      </c>
      <c r="E209" s="7">
        <v>3526.6</v>
      </c>
      <c r="F209" s="27">
        <f t="shared" si="14"/>
        <v>1476.6</v>
      </c>
      <c r="G209" s="27">
        <f t="shared" si="15"/>
        <v>172.02926829268293</v>
      </c>
      <c r="L209" s="43"/>
      <c r="M209" s="43"/>
    </row>
    <row r="210" spans="1:13" ht="21" customHeight="1">
      <c r="A210" s="24" t="s">
        <v>118</v>
      </c>
      <c r="B210" s="16" t="s">
        <v>8</v>
      </c>
      <c r="C210" s="7">
        <v>0.6</v>
      </c>
      <c r="D210" s="7">
        <v>0.6</v>
      </c>
      <c r="E210" s="7">
        <v>0.3</v>
      </c>
      <c r="F210" s="27">
        <f t="shared" si="14"/>
        <v>-0.3</v>
      </c>
      <c r="G210" s="27">
        <f t="shared" si="15"/>
        <v>50</v>
      </c>
      <c r="L210" s="157" t="s">
        <v>150</v>
      </c>
      <c r="M210" s="158"/>
    </row>
    <row r="211" spans="1:13" ht="21" customHeight="1">
      <c r="A211" s="76" t="s">
        <v>119</v>
      </c>
      <c r="B211" s="16" t="s">
        <v>8</v>
      </c>
      <c r="C211" s="7">
        <v>551.6</v>
      </c>
      <c r="D211" s="7">
        <v>350</v>
      </c>
      <c r="E211" s="7">
        <v>1337.2</v>
      </c>
      <c r="F211" s="27">
        <f t="shared" si="14"/>
        <v>987.2</v>
      </c>
      <c r="G211" s="27" t="s">
        <v>196</v>
      </c>
      <c r="L211" s="43"/>
      <c r="M211" s="43"/>
    </row>
    <row r="212" spans="1:13" ht="21" customHeight="1">
      <c r="A212" s="76" t="s">
        <v>120</v>
      </c>
      <c r="B212" s="16" t="s">
        <v>8</v>
      </c>
      <c r="C212" s="7">
        <v>12.8</v>
      </c>
      <c r="D212" s="7">
        <v>44.5</v>
      </c>
      <c r="E212" s="7">
        <v>702.7</v>
      </c>
      <c r="F212" s="27">
        <f t="shared" si="14"/>
        <v>658.2</v>
      </c>
      <c r="G212" s="27" t="s">
        <v>197</v>
      </c>
      <c r="L212" s="43"/>
      <c r="M212" s="43"/>
    </row>
    <row r="213" spans="1:13" ht="21" customHeight="1">
      <c r="A213" s="76" t="s">
        <v>121</v>
      </c>
      <c r="B213" s="16" t="s">
        <v>8</v>
      </c>
      <c r="C213" s="7">
        <v>11.4</v>
      </c>
      <c r="D213" s="7">
        <v>13.5</v>
      </c>
      <c r="E213" s="7">
        <v>20.2</v>
      </c>
      <c r="F213" s="27">
        <f t="shared" si="14"/>
        <v>6.699999999999999</v>
      </c>
      <c r="G213" s="27">
        <f t="shared" si="15"/>
        <v>149.62962962962962</v>
      </c>
      <c r="L213" s="43"/>
      <c r="M213" s="43"/>
    </row>
    <row r="214" spans="1:13" ht="21" customHeight="1">
      <c r="A214" s="76" t="s">
        <v>15</v>
      </c>
      <c r="B214" s="16" t="s">
        <v>8</v>
      </c>
      <c r="C214" s="7">
        <v>0.2</v>
      </c>
      <c r="D214" s="7">
        <v>17.5</v>
      </c>
      <c r="E214" s="7">
        <v>68.9</v>
      </c>
      <c r="F214" s="27">
        <f t="shared" si="14"/>
        <v>51.400000000000006</v>
      </c>
      <c r="G214" s="27">
        <f t="shared" si="15"/>
        <v>393.7142857142857</v>
      </c>
      <c r="L214" s="24"/>
      <c r="M214" s="24"/>
    </row>
    <row r="215" spans="1:13" ht="21" customHeight="1">
      <c r="A215" s="76" t="s">
        <v>13</v>
      </c>
      <c r="B215" s="16" t="s">
        <v>8</v>
      </c>
      <c r="C215" s="7">
        <v>0</v>
      </c>
      <c r="D215" s="7">
        <v>1255.2</v>
      </c>
      <c r="E215" s="7">
        <v>1206.4</v>
      </c>
      <c r="F215" s="27">
        <f t="shared" si="14"/>
        <v>-48.799999999999955</v>
      </c>
      <c r="G215" s="27">
        <f t="shared" si="15"/>
        <v>96.11217335882728</v>
      </c>
      <c r="L215" s="43"/>
      <c r="M215" s="43"/>
    </row>
    <row r="216" spans="1:13" ht="21" customHeight="1">
      <c r="A216" s="76" t="s">
        <v>36</v>
      </c>
      <c r="B216" s="16" t="s">
        <v>8</v>
      </c>
      <c r="C216" s="7">
        <v>0</v>
      </c>
      <c r="D216" s="7">
        <v>0</v>
      </c>
      <c r="E216" s="7">
        <v>32.9</v>
      </c>
      <c r="F216" s="27">
        <f t="shared" si="14"/>
        <v>32.9</v>
      </c>
      <c r="G216" s="27">
        <v>0</v>
      </c>
      <c r="L216" s="43"/>
      <c r="M216" s="43"/>
    </row>
    <row r="217" spans="1:13" ht="21" customHeight="1" hidden="1">
      <c r="A217" s="24" t="s">
        <v>122</v>
      </c>
      <c r="B217" s="16" t="s">
        <v>8</v>
      </c>
      <c r="C217" s="7"/>
      <c r="D217" s="7"/>
      <c r="E217" s="7"/>
      <c r="F217" s="27">
        <f t="shared" si="14"/>
        <v>0</v>
      </c>
      <c r="G217" s="27" t="e">
        <f t="shared" si="15"/>
        <v>#DIV/0!</v>
      </c>
      <c r="L217" s="43"/>
      <c r="M217" s="43"/>
    </row>
    <row r="218" spans="1:13" ht="12.75" customHeight="1" hidden="1">
      <c r="A218" s="13"/>
      <c r="B218" s="18"/>
      <c r="C218" s="23"/>
      <c r="D218" s="23"/>
      <c r="E218" s="23"/>
      <c r="F218" s="27">
        <f t="shared" si="14"/>
        <v>0</v>
      </c>
      <c r="G218" s="27" t="e">
        <f t="shared" si="15"/>
        <v>#DIV/0!</v>
      </c>
      <c r="L218" s="43"/>
      <c r="M218" s="43"/>
    </row>
    <row r="219" spans="1:13" ht="12.75" customHeight="1" hidden="1">
      <c r="A219" s="69"/>
      <c r="B219" s="18"/>
      <c r="C219" s="23"/>
      <c r="D219" s="23"/>
      <c r="E219" s="23"/>
      <c r="F219" s="27">
        <f t="shared" si="14"/>
        <v>0</v>
      </c>
      <c r="G219" s="27" t="e">
        <f t="shared" si="15"/>
        <v>#DIV/0!</v>
      </c>
      <c r="L219" s="43"/>
      <c r="M219" s="43"/>
    </row>
    <row r="220" spans="1:13" ht="32.25" customHeight="1">
      <c r="A220" s="13" t="s">
        <v>137</v>
      </c>
      <c r="B220" s="18" t="s">
        <v>8</v>
      </c>
      <c r="C220" s="23">
        <f>C225+C226+C227</f>
        <v>37840.3</v>
      </c>
      <c r="D220" s="23">
        <f>D225+D226+D227+D229+D228+D230</f>
        <v>28601.3</v>
      </c>
      <c r="E220" s="23">
        <f>E225+E226+E227+E229+E228+E230</f>
        <v>669.5</v>
      </c>
      <c r="F220" s="27">
        <f t="shared" si="14"/>
        <v>-27931.8</v>
      </c>
      <c r="G220" s="27">
        <f t="shared" si="15"/>
        <v>2.3408026907867825</v>
      </c>
      <c r="L220" s="43"/>
      <c r="M220" s="43"/>
    </row>
    <row r="221" spans="1:13" ht="12.75" customHeight="1" hidden="1">
      <c r="A221" s="24" t="s">
        <v>6</v>
      </c>
      <c r="B221" s="16"/>
      <c r="C221" s="26"/>
      <c r="D221" s="26"/>
      <c r="E221" s="26"/>
      <c r="F221" s="27">
        <f t="shared" si="14"/>
        <v>0</v>
      </c>
      <c r="G221" s="27" t="e">
        <f t="shared" si="15"/>
        <v>#DIV/0!</v>
      </c>
      <c r="L221" s="43"/>
      <c r="M221" s="43"/>
    </row>
    <row r="222" spans="1:13" ht="12.75" customHeight="1" hidden="1">
      <c r="A222" s="24" t="s">
        <v>17</v>
      </c>
      <c r="B222" s="16" t="s">
        <v>8</v>
      </c>
      <c r="C222" s="26"/>
      <c r="D222" s="26"/>
      <c r="E222" s="26"/>
      <c r="F222" s="27">
        <f t="shared" si="14"/>
        <v>0</v>
      </c>
      <c r="G222" s="27" t="e">
        <f t="shared" si="15"/>
        <v>#DIV/0!</v>
      </c>
      <c r="L222" s="43"/>
      <c r="M222" s="43"/>
    </row>
    <row r="223" spans="1:13" ht="12.75" customHeight="1" hidden="1">
      <c r="A223" s="24" t="s">
        <v>16</v>
      </c>
      <c r="B223" s="16" t="s">
        <v>8</v>
      </c>
      <c r="C223" s="26"/>
      <c r="D223" s="26"/>
      <c r="E223" s="26"/>
      <c r="F223" s="27">
        <f t="shared" si="14"/>
        <v>0</v>
      </c>
      <c r="G223" s="27" t="e">
        <f t="shared" si="15"/>
        <v>#DIV/0!</v>
      </c>
      <c r="L223" s="43"/>
      <c r="M223" s="43"/>
    </row>
    <row r="224" spans="1:13" ht="21" customHeight="1">
      <c r="A224" s="24" t="s">
        <v>6</v>
      </c>
      <c r="B224" s="16"/>
      <c r="C224" s="26"/>
      <c r="D224" s="26"/>
      <c r="E224" s="26"/>
      <c r="F224" s="27"/>
      <c r="G224" s="27"/>
      <c r="L224" s="43"/>
      <c r="M224" s="43"/>
    </row>
    <row r="225" spans="1:13" ht="20.25" customHeight="1">
      <c r="A225" s="24" t="s">
        <v>37</v>
      </c>
      <c r="B225" s="16" t="s">
        <v>8</v>
      </c>
      <c r="C225" s="7">
        <v>2525.7</v>
      </c>
      <c r="D225" s="7">
        <v>497.1</v>
      </c>
      <c r="E225" s="7">
        <v>497.1</v>
      </c>
      <c r="F225" s="27">
        <f t="shared" si="14"/>
        <v>0</v>
      </c>
      <c r="G225" s="27">
        <f t="shared" si="15"/>
        <v>100</v>
      </c>
      <c r="L225" s="43"/>
      <c r="M225" s="43"/>
    </row>
    <row r="226" spans="1:13" ht="21" customHeight="1">
      <c r="A226" s="24" t="s">
        <v>38</v>
      </c>
      <c r="B226" s="16" t="s">
        <v>8</v>
      </c>
      <c r="C226" s="7">
        <v>416.6</v>
      </c>
      <c r="D226" s="7">
        <v>480.7</v>
      </c>
      <c r="E226" s="7">
        <v>172.4</v>
      </c>
      <c r="F226" s="27">
        <f t="shared" si="14"/>
        <v>-308.29999999999995</v>
      </c>
      <c r="G226" s="27">
        <f t="shared" si="15"/>
        <v>35.86436446848346</v>
      </c>
      <c r="L226" s="43"/>
      <c r="M226" s="43"/>
    </row>
    <row r="227" spans="1:13" ht="21.75" customHeight="1">
      <c r="A227" s="24" t="s">
        <v>39</v>
      </c>
      <c r="B227" s="16" t="s">
        <v>8</v>
      </c>
      <c r="C227" s="7">
        <v>34898</v>
      </c>
      <c r="D227" s="7">
        <v>27623.5</v>
      </c>
      <c r="E227" s="7">
        <v>0</v>
      </c>
      <c r="F227" s="27">
        <f t="shared" si="14"/>
        <v>-27623.5</v>
      </c>
      <c r="G227" s="27">
        <f t="shared" si="15"/>
        <v>0</v>
      </c>
      <c r="L227" s="159" t="s">
        <v>153</v>
      </c>
      <c r="M227" s="160"/>
    </row>
    <row r="228" spans="1:13" ht="21" customHeight="1" hidden="1">
      <c r="A228" s="24" t="s">
        <v>125</v>
      </c>
      <c r="B228" s="16" t="s">
        <v>8</v>
      </c>
      <c r="C228" s="7">
        <v>0</v>
      </c>
      <c r="D228" s="7">
        <v>0</v>
      </c>
      <c r="E228" s="7"/>
      <c r="F228" s="27">
        <f t="shared" si="14"/>
        <v>0</v>
      </c>
      <c r="G228" s="27" t="e">
        <f t="shared" si="15"/>
        <v>#DIV/0!</v>
      </c>
      <c r="L228" s="43"/>
      <c r="M228" s="43"/>
    </row>
    <row r="229" spans="1:13" ht="21" customHeight="1" hidden="1">
      <c r="A229" s="24" t="s">
        <v>126</v>
      </c>
      <c r="B229" s="16" t="s">
        <v>8</v>
      </c>
      <c r="C229" s="7">
        <v>0</v>
      </c>
      <c r="D229" s="7"/>
      <c r="E229" s="7"/>
      <c r="F229" s="27">
        <f t="shared" si="14"/>
        <v>0</v>
      </c>
      <c r="G229" s="27" t="e">
        <f t="shared" si="15"/>
        <v>#DIV/0!</v>
      </c>
      <c r="L229" s="159" t="s">
        <v>151</v>
      </c>
      <c r="M229" s="160"/>
    </row>
    <row r="230" spans="1:13" ht="21" customHeight="1" hidden="1">
      <c r="A230" s="24" t="s">
        <v>125</v>
      </c>
      <c r="B230" s="16" t="s">
        <v>177</v>
      </c>
      <c r="C230" s="7"/>
      <c r="D230" s="7"/>
      <c r="E230" s="7"/>
      <c r="F230" s="27">
        <f t="shared" si="14"/>
        <v>0</v>
      </c>
      <c r="G230" s="27" t="e">
        <f t="shared" si="15"/>
        <v>#DIV/0!</v>
      </c>
      <c r="L230" s="107"/>
      <c r="M230" s="108"/>
    </row>
    <row r="231" spans="1:13" ht="21" customHeight="1">
      <c r="A231" s="69" t="s">
        <v>124</v>
      </c>
      <c r="B231" s="18" t="s">
        <v>8</v>
      </c>
      <c r="C231" s="23">
        <f>C202+C218+C219+C220</f>
        <v>46210.5</v>
      </c>
      <c r="D231" s="23">
        <f>D202+D218+D219+D220</f>
        <v>46715.600000000006</v>
      </c>
      <c r="E231" s="23">
        <f>E202+E218+E219+E220</f>
        <v>22311.400000000005</v>
      </c>
      <c r="F231" s="27">
        <f t="shared" si="14"/>
        <v>-24404.2</v>
      </c>
      <c r="G231" s="27">
        <f t="shared" si="15"/>
        <v>47.760063019633705</v>
      </c>
      <c r="L231" s="43"/>
      <c r="M231" s="43"/>
    </row>
    <row r="232" spans="1:13" ht="32.25" customHeight="1">
      <c r="A232" s="98"/>
      <c r="B232" s="98"/>
      <c r="C232" s="99" t="s">
        <v>155</v>
      </c>
      <c r="D232" s="99" t="s">
        <v>200</v>
      </c>
      <c r="E232" s="99" t="s">
        <v>201</v>
      </c>
      <c r="F232" s="100"/>
      <c r="G232" s="101"/>
      <c r="L232" s="43"/>
      <c r="M232" s="43"/>
    </row>
    <row r="233" spans="1:13" ht="21" customHeight="1">
      <c r="A233" s="109" t="s">
        <v>123</v>
      </c>
      <c r="B233" s="94" t="s">
        <v>8</v>
      </c>
      <c r="C233" s="110">
        <v>79234.9</v>
      </c>
      <c r="D233" s="110">
        <f>D235+D236+D237+D238+D239+D240+D241+D242+D243+D244+D257+D245</f>
        <v>90876.7</v>
      </c>
      <c r="E233" s="110">
        <f>E235+E236+E237+E238+E239+E240+E241+E242+E243+E244+E257+E245</f>
        <v>26370.6</v>
      </c>
      <c r="F233" s="36">
        <f aca="true" t="shared" si="16" ref="F233:F257">E233-D233</f>
        <v>-64506.1</v>
      </c>
      <c r="G233" s="27">
        <f aca="true" t="shared" si="17" ref="G233:G257">E233/D233*100</f>
        <v>29.01799911308399</v>
      </c>
      <c r="L233" s="43"/>
      <c r="M233" s="43"/>
    </row>
    <row r="234" spans="1:13" ht="18" customHeight="1">
      <c r="A234" s="43" t="s">
        <v>12</v>
      </c>
      <c r="B234" s="16" t="s">
        <v>8</v>
      </c>
      <c r="C234" s="111"/>
      <c r="D234" s="35"/>
      <c r="E234" s="35"/>
      <c r="F234" s="36"/>
      <c r="G234" s="27"/>
      <c r="L234" s="43"/>
      <c r="M234" s="43"/>
    </row>
    <row r="235" spans="1:13" s="116" customFormat="1" ht="15" customHeight="1">
      <c r="A235" s="112" t="s">
        <v>162</v>
      </c>
      <c r="B235" s="113" t="s">
        <v>8</v>
      </c>
      <c r="C235" s="7">
        <v>10872</v>
      </c>
      <c r="D235" s="114">
        <v>13020.3</v>
      </c>
      <c r="E235" s="114">
        <v>4746.1</v>
      </c>
      <c r="F235" s="36">
        <f t="shared" si="16"/>
        <v>-8274.199999999999</v>
      </c>
      <c r="G235" s="27">
        <f t="shared" si="17"/>
        <v>36.45154105512162</v>
      </c>
      <c r="H235" s="115"/>
      <c r="L235" s="117"/>
      <c r="M235" s="117"/>
    </row>
    <row r="236" spans="1:13" ht="16.5" customHeight="1">
      <c r="A236" s="112" t="s">
        <v>169</v>
      </c>
      <c r="B236" s="113" t="s">
        <v>8</v>
      </c>
      <c r="C236" s="7">
        <v>416.4</v>
      </c>
      <c r="D236" s="114">
        <v>480.5</v>
      </c>
      <c r="E236" s="114">
        <v>172.3</v>
      </c>
      <c r="F236" s="36">
        <f t="shared" si="16"/>
        <v>-308.2</v>
      </c>
      <c r="G236" s="27">
        <f t="shared" si="17"/>
        <v>35.85848074921957</v>
      </c>
      <c r="L236" s="43"/>
      <c r="M236" s="43"/>
    </row>
    <row r="237" spans="1:13" ht="24" customHeight="1">
      <c r="A237" s="118" t="s">
        <v>157</v>
      </c>
      <c r="B237" s="119" t="s">
        <v>8</v>
      </c>
      <c r="C237" s="7">
        <v>333</v>
      </c>
      <c r="D237" s="114">
        <v>553</v>
      </c>
      <c r="E237" s="114">
        <v>117</v>
      </c>
      <c r="F237" s="36">
        <f t="shared" si="16"/>
        <v>-436</v>
      </c>
      <c r="G237" s="27">
        <f t="shared" si="17"/>
        <v>21.15732368896926</v>
      </c>
      <c r="L237" s="43"/>
      <c r="M237" s="43"/>
    </row>
    <row r="238" spans="1:13" ht="15.75" customHeight="1">
      <c r="A238" s="120" t="s">
        <v>170</v>
      </c>
      <c r="B238" s="119" t="s">
        <v>8</v>
      </c>
      <c r="C238" s="7">
        <v>6862.6</v>
      </c>
      <c r="D238" s="114">
        <v>19802.4</v>
      </c>
      <c r="E238" s="114">
        <v>5527.3</v>
      </c>
      <c r="F238" s="36">
        <f t="shared" si="16"/>
        <v>-14275.100000000002</v>
      </c>
      <c r="G238" s="27">
        <f t="shared" si="17"/>
        <v>27.91227325980689</v>
      </c>
      <c r="L238" s="43"/>
      <c r="M238" s="43"/>
    </row>
    <row r="239" spans="1:13" ht="15" customHeight="1">
      <c r="A239" s="120" t="s">
        <v>171</v>
      </c>
      <c r="B239" s="119" t="s">
        <v>8</v>
      </c>
      <c r="C239" s="7">
        <v>500</v>
      </c>
      <c r="D239" s="114">
        <v>200</v>
      </c>
      <c r="E239" s="114">
        <v>99</v>
      </c>
      <c r="F239" s="36">
        <f t="shared" si="16"/>
        <v>-101</v>
      </c>
      <c r="G239" s="27">
        <f t="shared" si="17"/>
        <v>49.5</v>
      </c>
      <c r="L239" s="43"/>
      <c r="M239" s="43"/>
    </row>
    <row r="240" spans="1:13" ht="16.5" customHeight="1">
      <c r="A240" s="120" t="s">
        <v>158</v>
      </c>
      <c r="B240" s="119" t="s">
        <v>8</v>
      </c>
      <c r="C240" s="7">
        <v>52150.8</v>
      </c>
      <c r="D240" s="114">
        <v>54067.8</v>
      </c>
      <c r="E240" s="114">
        <v>14326.4</v>
      </c>
      <c r="F240" s="36">
        <f t="shared" si="16"/>
        <v>-39741.4</v>
      </c>
      <c r="G240" s="27">
        <f t="shared" si="17"/>
        <v>26.49710178701556</v>
      </c>
      <c r="L240" s="43"/>
      <c r="M240" s="43"/>
    </row>
    <row r="241" spans="1:13" s="116" customFormat="1" ht="15" customHeight="1">
      <c r="A241" s="120" t="s">
        <v>159</v>
      </c>
      <c r="B241" s="119" t="s">
        <v>8</v>
      </c>
      <c r="C241" s="7">
        <v>4577.4</v>
      </c>
      <c r="D241" s="114">
        <v>139.4</v>
      </c>
      <c r="E241" s="114">
        <v>139.3</v>
      </c>
      <c r="F241" s="36">
        <f t="shared" si="16"/>
        <v>-0.09999999999999432</v>
      </c>
      <c r="G241" s="27">
        <f t="shared" si="17"/>
        <v>99.92826398852223</v>
      </c>
      <c r="H241" s="115"/>
      <c r="L241" s="117"/>
      <c r="M241" s="117"/>
    </row>
    <row r="242" spans="1:13" s="116" customFormat="1" ht="15" customHeight="1">
      <c r="A242" s="120" t="s">
        <v>160</v>
      </c>
      <c r="B242" s="119" t="s">
        <v>8</v>
      </c>
      <c r="C242" s="7">
        <v>82</v>
      </c>
      <c r="D242" s="114">
        <v>90</v>
      </c>
      <c r="E242" s="114">
        <v>30.9</v>
      </c>
      <c r="F242" s="36">
        <f t="shared" si="16"/>
        <v>-59.1</v>
      </c>
      <c r="G242" s="27">
        <f t="shared" si="17"/>
        <v>34.333333333333336</v>
      </c>
      <c r="H242" s="115"/>
      <c r="L242" s="117"/>
      <c r="M242" s="117"/>
    </row>
    <row r="243" spans="1:13" s="116" customFormat="1" ht="24" customHeight="1">
      <c r="A243" s="118" t="s">
        <v>168</v>
      </c>
      <c r="B243" s="119" t="s">
        <v>8</v>
      </c>
      <c r="C243" s="7">
        <v>320</v>
      </c>
      <c r="D243" s="114">
        <v>422.8</v>
      </c>
      <c r="E243" s="114">
        <v>181.5</v>
      </c>
      <c r="F243" s="36">
        <f t="shared" si="16"/>
        <v>-241.3</v>
      </c>
      <c r="G243" s="27">
        <f t="shared" si="17"/>
        <v>42.92809839167455</v>
      </c>
      <c r="H243" s="115"/>
      <c r="L243" s="117"/>
      <c r="M243" s="117"/>
    </row>
    <row r="244" spans="1:13" s="116" customFormat="1" ht="17.25" customHeight="1">
      <c r="A244" s="120" t="s">
        <v>190</v>
      </c>
      <c r="B244" s="119" t="s">
        <v>8</v>
      </c>
      <c r="C244" s="7">
        <v>3080.7</v>
      </c>
      <c r="D244" s="114">
        <v>73.5</v>
      </c>
      <c r="E244" s="114">
        <v>73.5</v>
      </c>
      <c r="F244" s="36">
        <f t="shared" si="16"/>
        <v>0</v>
      </c>
      <c r="G244" s="27">
        <f t="shared" si="17"/>
        <v>100</v>
      </c>
      <c r="H244" s="115"/>
      <c r="L244" s="117"/>
      <c r="M244" s="117"/>
    </row>
    <row r="245" spans="1:13" ht="12.75" customHeight="1">
      <c r="A245" s="121" t="s">
        <v>198</v>
      </c>
      <c r="B245" s="119" t="s">
        <v>8</v>
      </c>
      <c r="C245" s="122"/>
      <c r="D245" s="123">
        <v>1950.5</v>
      </c>
      <c r="E245" s="123">
        <v>957.3</v>
      </c>
      <c r="F245" s="36">
        <f t="shared" si="16"/>
        <v>-993.2</v>
      </c>
      <c r="G245" s="27">
        <f t="shared" si="17"/>
        <v>49.07972314791079</v>
      </c>
      <c r="L245" s="43"/>
      <c r="M245" s="43"/>
    </row>
    <row r="246" spans="1:7" ht="12.75" customHeight="1" hidden="1">
      <c r="A246" s="120" t="s">
        <v>199</v>
      </c>
      <c r="B246" s="119" t="s">
        <v>8</v>
      </c>
      <c r="C246" s="77"/>
      <c r="D246" s="28"/>
      <c r="E246" s="28"/>
      <c r="F246" s="36">
        <f t="shared" si="16"/>
        <v>0</v>
      </c>
      <c r="G246" s="27" t="e">
        <f t="shared" si="17"/>
        <v>#DIV/0!</v>
      </c>
    </row>
    <row r="247" spans="1:8" s="126" customFormat="1" ht="12.75" customHeight="1" hidden="1">
      <c r="A247" s="121"/>
      <c r="B247" s="124"/>
      <c r="C247" s="122"/>
      <c r="D247" s="29"/>
      <c r="E247" s="29"/>
      <c r="F247" s="36">
        <f t="shared" si="16"/>
        <v>0</v>
      </c>
      <c r="G247" s="27" t="e">
        <f t="shared" si="17"/>
        <v>#DIV/0!</v>
      </c>
      <c r="H247" s="125"/>
    </row>
    <row r="248" spans="1:7" ht="12.75" customHeight="1" hidden="1">
      <c r="A248" s="127"/>
      <c r="B248" s="128"/>
      <c r="C248" s="129"/>
      <c r="D248" s="30"/>
      <c r="E248" s="30"/>
      <c r="F248" s="36">
        <f t="shared" si="16"/>
        <v>0</v>
      </c>
      <c r="G248" s="27" t="e">
        <f t="shared" si="17"/>
        <v>#DIV/0!</v>
      </c>
    </row>
    <row r="249" spans="1:7" ht="12.75" customHeight="1" hidden="1">
      <c r="A249" s="112"/>
      <c r="B249" s="130"/>
      <c r="C249" s="31"/>
      <c r="D249" s="31"/>
      <c r="E249" s="31"/>
      <c r="F249" s="36">
        <f t="shared" si="16"/>
        <v>0</v>
      </c>
      <c r="G249" s="27" t="e">
        <f t="shared" si="17"/>
        <v>#DIV/0!</v>
      </c>
    </row>
    <row r="250" spans="1:7" ht="12.75" customHeight="1" hidden="1">
      <c r="A250" s="120"/>
      <c r="B250" s="131"/>
      <c r="C250" s="32"/>
      <c r="D250" s="32"/>
      <c r="E250" s="32"/>
      <c r="F250" s="36">
        <f t="shared" si="16"/>
        <v>0</v>
      </c>
      <c r="G250" s="27" t="e">
        <f t="shared" si="17"/>
        <v>#DIV/0!</v>
      </c>
    </row>
    <row r="251" spans="1:7" ht="12.75" customHeight="1" hidden="1">
      <c r="A251" s="132"/>
      <c r="B251" s="133"/>
      <c r="C251" s="33"/>
      <c r="D251" s="33"/>
      <c r="E251" s="33"/>
      <c r="F251" s="36">
        <f t="shared" si="16"/>
        <v>0</v>
      </c>
      <c r="G251" s="27" t="e">
        <f t="shared" si="17"/>
        <v>#DIV/0!</v>
      </c>
    </row>
    <row r="252" spans="1:7" ht="12.75" customHeight="1" hidden="1">
      <c r="A252" s="134"/>
      <c r="B252" s="51"/>
      <c r="C252" s="34"/>
      <c r="D252" s="34"/>
      <c r="E252" s="34"/>
      <c r="F252" s="36">
        <f t="shared" si="16"/>
        <v>0</v>
      </c>
      <c r="G252" s="27" t="e">
        <f t="shared" si="17"/>
        <v>#DIV/0!</v>
      </c>
    </row>
    <row r="253" spans="1:7" ht="12.75" customHeight="1" hidden="1">
      <c r="A253" s="112"/>
      <c r="B253" s="130"/>
      <c r="C253" s="31"/>
      <c r="D253" s="31"/>
      <c r="E253" s="31"/>
      <c r="F253" s="36">
        <f t="shared" si="16"/>
        <v>0</v>
      </c>
      <c r="G253" s="27" t="e">
        <f t="shared" si="17"/>
        <v>#DIV/0!</v>
      </c>
    </row>
    <row r="254" spans="1:7" ht="12.75" customHeight="1" hidden="1">
      <c r="A254" s="120"/>
      <c r="B254" s="131"/>
      <c r="C254" s="32"/>
      <c r="D254" s="32"/>
      <c r="E254" s="32"/>
      <c r="F254" s="36">
        <f t="shared" si="16"/>
        <v>0</v>
      </c>
      <c r="G254" s="27" t="e">
        <f t="shared" si="17"/>
        <v>#DIV/0!</v>
      </c>
    </row>
    <row r="255" spans="1:7" ht="12.75" customHeight="1" hidden="1">
      <c r="A255" s="132"/>
      <c r="B255" s="133"/>
      <c r="C255" s="33"/>
      <c r="D255" s="33"/>
      <c r="E255" s="33"/>
      <c r="F255" s="36">
        <f t="shared" si="16"/>
        <v>0</v>
      </c>
      <c r="G255" s="27" t="e">
        <f t="shared" si="17"/>
        <v>#DIV/0!</v>
      </c>
    </row>
    <row r="256" spans="1:7" ht="12.75" customHeight="1" hidden="1">
      <c r="A256" s="135"/>
      <c r="B256" s="136"/>
      <c r="C256" s="35"/>
      <c r="D256" s="35"/>
      <c r="E256" s="35"/>
      <c r="F256" s="36">
        <f t="shared" si="16"/>
        <v>0</v>
      </c>
      <c r="G256" s="27" t="e">
        <f t="shared" si="17"/>
        <v>#DIV/0!</v>
      </c>
    </row>
    <row r="257" spans="1:7" ht="12.75">
      <c r="A257" s="43" t="s">
        <v>161</v>
      </c>
      <c r="B257" s="137" t="s">
        <v>18</v>
      </c>
      <c r="C257" s="7">
        <v>40</v>
      </c>
      <c r="D257" s="7">
        <v>76.5</v>
      </c>
      <c r="E257" s="7">
        <v>0</v>
      </c>
      <c r="F257" s="36">
        <f t="shared" si="16"/>
        <v>-76.5</v>
      </c>
      <c r="G257" s="27">
        <f t="shared" si="17"/>
        <v>0</v>
      </c>
    </row>
    <row r="258" spans="1:7" ht="84.75" customHeight="1">
      <c r="A258" s="138" t="s">
        <v>144</v>
      </c>
      <c r="B258" s="139"/>
      <c r="C258" s="140"/>
      <c r="D258" s="140"/>
      <c r="E258" s="140"/>
      <c r="F258" s="140"/>
      <c r="G258" s="141"/>
    </row>
    <row r="259" spans="1:7" ht="24.75" customHeight="1">
      <c r="A259" s="138" t="s">
        <v>145</v>
      </c>
      <c r="B259" s="139"/>
      <c r="C259" s="142"/>
      <c r="D259" s="146" t="s">
        <v>208</v>
      </c>
      <c r="E259" s="146"/>
      <c r="F259" s="146"/>
      <c r="G259" s="146"/>
    </row>
    <row r="260" spans="1:7" ht="15.75" hidden="1">
      <c r="A260" s="138" t="s">
        <v>163</v>
      </c>
      <c r="B260" s="139"/>
      <c r="C260" s="140"/>
      <c r="D260" s="140"/>
      <c r="E260" s="140"/>
      <c r="F260" s="140"/>
      <c r="G260" s="141"/>
    </row>
    <row r="261" spans="1:7" ht="18" customHeight="1" hidden="1">
      <c r="A261" s="138" t="s">
        <v>164</v>
      </c>
      <c r="B261" s="143"/>
      <c r="C261" s="144"/>
      <c r="D261" s="145" t="s">
        <v>165</v>
      </c>
      <c r="E261" s="145"/>
      <c r="F261" s="145"/>
      <c r="G261" s="145"/>
    </row>
    <row r="262" ht="12.75" customHeight="1" hidden="1">
      <c r="A262" s="42" t="s">
        <v>90</v>
      </c>
    </row>
    <row r="263" ht="12.75" customHeight="1" hidden="1">
      <c r="A263" s="42" t="s">
        <v>91</v>
      </c>
    </row>
  </sheetData>
  <sheetProtection/>
  <mergeCells count="15">
    <mergeCell ref="L7:L8"/>
    <mergeCell ref="M7:M8"/>
    <mergeCell ref="L207:M207"/>
    <mergeCell ref="L210:M210"/>
    <mergeCell ref="L229:M229"/>
    <mergeCell ref="L227:M227"/>
    <mergeCell ref="L198:M198"/>
    <mergeCell ref="D261:G261"/>
    <mergeCell ref="D259:G259"/>
    <mergeCell ref="A7:A8"/>
    <mergeCell ref="B7:B8"/>
    <mergeCell ref="G7:G8"/>
    <mergeCell ref="A3:G3"/>
    <mergeCell ref="A4:G4"/>
    <mergeCell ref="C7:C8"/>
  </mergeCells>
  <printOptions horizontalCentered="1"/>
  <pageMargins left="0" right="1.220472440944882" top="0.2755905511811024" bottom="0.15748031496062992" header="0.31496062992125984" footer="0.15748031496062992"/>
  <pageSetup fitToHeight="0" horizontalDpi="600" verticalDpi="600" orientation="portrait" paperSize="9" scale="90" r:id="rId1"/>
  <rowBreaks count="2" manualBreakCount="2">
    <brk id="185" max="6" man="1"/>
    <brk id="238" max="6" man="1"/>
  </rowBreaks>
  <colBreaks count="1" manualBreakCount="1">
    <brk id="7" max="2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Даньшина</dc:creator>
  <cp:keywords/>
  <dc:description/>
  <cp:lastModifiedBy>admin</cp:lastModifiedBy>
  <cp:lastPrinted>2021-09-16T14:00:53Z</cp:lastPrinted>
  <dcterms:created xsi:type="dcterms:W3CDTF">2014-02-04T09:52:42Z</dcterms:created>
  <dcterms:modified xsi:type="dcterms:W3CDTF">2022-12-02T07:10:34Z</dcterms:modified>
  <cp:category/>
  <cp:version/>
  <cp:contentType/>
  <cp:contentStatus/>
</cp:coreProperties>
</file>