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20" windowWidth="12390" windowHeight="4170" activeTab="0"/>
  </bookViews>
  <sheets>
    <sheet name="2021" sheetId="1" r:id="rId1"/>
  </sheets>
  <definedNames>
    <definedName name="Excel_BuiltIn_Print_Area_1">'2021'!$A$3:$F$264</definedName>
    <definedName name="_xlnm.Print_Area" localSheetId="0">'2021'!$A$3:$F$265</definedName>
  </definedNames>
  <calcPr fullCalcOnLoad="1"/>
</workbook>
</file>

<file path=xl/sharedStrings.xml><?xml version="1.0" encoding="utf-8"?>
<sst xmlns="http://schemas.openxmlformats.org/spreadsheetml/2006/main" count="533" uniqueCount="217">
  <si>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</si>
  <si>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</si>
  <si>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</si>
  <si>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</si>
  <si>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</si>
  <si>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</si>
  <si>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в том числе:</t>
  </si>
  <si>
    <t>тонн</t>
  </si>
  <si>
    <t>тыс.руб</t>
  </si>
  <si>
    <t>ЗАНЯТОСТЬ НАСЕЛЕНИЯ:</t>
  </si>
  <si>
    <t>ИСПОЛНЕНИЕ БЮДЖЕТА</t>
  </si>
  <si>
    <t>в том числе в разрезе налогов и платежей:</t>
  </si>
  <si>
    <t>в том числе по направлениям финансирования:</t>
  </si>
  <si>
    <t>продажа земельных участков</t>
  </si>
  <si>
    <t>ЕСХН</t>
  </si>
  <si>
    <t>штрафы</t>
  </si>
  <si>
    <t xml:space="preserve"> - из федерального бюджета</t>
  </si>
  <si>
    <t xml:space="preserve"> - из областного, районного бюджета</t>
  </si>
  <si>
    <t>тыс. руб.</t>
  </si>
  <si>
    <t>Вагонное депо</t>
  </si>
  <si>
    <t>ООО "Мишель-Алко"</t>
  </si>
  <si>
    <t>ООО "Евродон"</t>
  </si>
  <si>
    <t>РО №5221 ОАО "Сбербанк России"</t>
  </si>
  <si>
    <t>Администрация п. Каменоломни</t>
  </si>
  <si>
    <t>УСЗН</t>
  </si>
  <si>
    <t>Приют "Огонек"</t>
  </si>
  <si>
    <t>СББЖ</t>
  </si>
  <si>
    <t>Отдел культуры</t>
  </si>
  <si>
    <t>КУМИ</t>
  </si>
  <si>
    <t>МБУ ХЭУ</t>
  </si>
  <si>
    <t>ФЭУ</t>
  </si>
  <si>
    <t>ЗАО Тандер</t>
  </si>
  <si>
    <t>МУ "Октябрьский РДК"</t>
  </si>
  <si>
    <t>МАУ РЦО</t>
  </si>
  <si>
    <t>МУ Служба Заказчика</t>
  </si>
  <si>
    <t>Ф-л Окт.(с) РОКА</t>
  </si>
  <si>
    <t>прочие</t>
  </si>
  <si>
    <t>дотации</t>
  </si>
  <si>
    <t>субвенции</t>
  </si>
  <si>
    <t>межбюджетные трансферты</t>
  </si>
  <si>
    <t>Показатели социально-экономического развития</t>
  </si>
  <si>
    <t>Центр внешкольной работы</t>
  </si>
  <si>
    <t>МУП "Промтрансснаб"</t>
  </si>
  <si>
    <t>Каменоломнинский ф-л ФБУЗ</t>
  </si>
  <si>
    <t>руб.</t>
  </si>
  <si>
    <t xml:space="preserve">Количество родившихся </t>
  </si>
  <si>
    <t>Количество умерших</t>
  </si>
  <si>
    <t>на 1 тыс. жителей</t>
  </si>
  <si>
    <r>
      <rPr>
        <b/>
        <sz val="10"/>
        <rFont val="Times New Roman"/>
        <family val="1"/>
      </rPr>
      <t>Зарегистрированных</t>
    </r>
    <r>
      <rPr>
        <sz val="10"/>
        <rFont val="Times New Roman"/>
        <family val="1"/>
      </rPr>
      <t xml:space="preserve"> </t>
    </r>
  </si>
  <si>
    <t>чел.</t>
  </si>
  <si>
    <t>Снятых с учета</t>
  </si>
  <si>
    <t>Отдел образования</t>
  </si>
  <si>
    <t>Станция Каменоломни</t>
  </si>
  <si>
    <t>Каменоломнинский почтамт</t>
  </si>
  <si>
    <t>МБДОУ № 45</t>
  </si>
  <si>
    <t>ООО "ТД Индолина"</t>
  </si>
  <si>
    <t>Методический кабинет</t>
  </si>
  <si>
    <t xml:space="preserve"> </t>
  </si>
  <si>
    <t>ДЕМОГРАФИЯ</t>
  </si>
  <si>
    <t>СОЦИАЛЬНАЯ ЗАЩИТА</t>
  </si>
  <si>
    <t>1. Принято жителей поселения</t>
  </si>
  <si>
    <t>2. Количество письменных обращений</t>
  </si>
  <si>
    <t>в том числе в вышестоящие организации</t>
  </si>
  <si>
    <t>3. Количество исполненных обращений</t>
  </si>
  <si>
    <t>4. Проведено сходов граждан</t>
  </si>
  <si>
    <t>5. Оказано материальной помощи:</t>
  </si>
  <si>
    <t xml:space="preserve"> на 1 тыс. жителей</t>
  </si>
  <si>
    <t xml:space="preserve">ГУП РО УРСВ </t>
  </si>
  <si>
    <t>Страховой отдел Росгосстрах</t>
  </si>
  <si>
    <t>МАОУ МУК № 4</t>
  </si>
  <si>
    <t>МБДОУ № 30</t>
  </si>
  <si>
    <t>МБОУ Лицей № 82</t>
  </si>
  <si>
    <t>МБОУ Гимназия № 20</t>
  </si>
  <si>
    <t>МБДОУ № 42</t>
  </si>
  <si>
    <t>МБОУ ДО ДЮСШ</t>
  </si>
  <si>
    <t>МБУЗ ЦРБ</t>
  </si>
  <si>
    <t>МУ ЦСО</t>
  </si>
  <si>
    <t>МЦБ</t>
  </si>
  <si>
    <t>ДШИ Каменоломни</t>
  </si>
  <si>
    <t>МУК Краеведческий музей</t>
  </si>
  <si>
    <t>Редакция Сельский вестник</t>
  </si>
  <si>
    <t>МАУ МФЦ</t>
  </si>
  <si>
    <t>ООО ЭИР</t>
  </si>
  <si>
    <t>МП Благоустроитель</t>
  </si>
  <si>
    <t>Аптека ОАО Фармация</t>
  </si>
  <si>
    <t>13 отряд ФПС (Каменоломни)</t>
  </si>
  <si>
    <t>Отдел Пенсионного фонда</t>
  </si>
  <si>
    <t>Октябрьское ДРСУ</t>
  </si>
  <si>
    <t>Администрация Октябрьского района</t>
  </si>
  <si>
    <t xml:space="preserve">ГУП РО УРСВ    </t>
  </si>
  <si>
    <t xml:space="preserve">ОП ООО Агроторг ("Пятерочка") </t>
  </si>
  <si>
    <t>АНО ЦСОН "Забота"</t>
  </si>
  <si>
    <t>ОП ООО Агроторг ("Пятерочка")</t>
  </si>
  <si>
    <t>Исполнитель: Дорошенко Надежда Сергеевна</t>
  </si>
  <si>
    <t>2 26 48</t>
  </si>
  <si>
    <t>крупных и средних предприятий и организаций</t>
  </si>
  <si>
    <t>индивидуальных предпринимателей</t>
  </si>
  <si>
    <t>мяса</t>
  </si>
  <si>
    <t>молока</t>
  </si>
  <si>
    <t>яиц</t>
  </si>
  <si>
    <t>КРС</t>
  </si>
  <si>
    <t>коров</t>
  </si>
  <si>
    <t>свиней</t>
  </si>
  <si>
    <t>птицы</t>
  </si>
  <si>
    <t>в крупных и средних хозяйствах:</t>
  </si>
  <si>
    <t>в ЛПХ:</t>
  </si>
  <si>
    <t>в КФХ:</t>
  </si>
  <si>
    <t>голов</t>
  </si>
  <si>
    <t>тыс.голов</t>
  </si>
  <si>
    <t>овец, коз</t>
  </si>
  <si>
    <t>малых и микро - предприятий</t>
  </si>
  <si>
    <t>Естественная убыль (-)</t>
  </si>
  <si>
    <t xml:space="preserve">СОЗДАНИЕ НОВЫХ РАБОЧИХ МЕСТ </t>
  </si>
  <si>
    <t>Всего</t>
  </si>
  <si>
    <t xml:space="preserve"> за счет создания субъектов малого бизнеса</t>
  </si>
  <si>
    <t>за счет реализации инвестиционных проектов</t>
  </si>
  <si>
    <t>за счет действующих предприятий (субъектов)</t>
  </si>
  <si>
    <t>отклонение (+,-)</t>
  </si>
  <si>
    <t>ед.</t>
  </si>
  <si>
    <t>НДФЛ</t>
  </si>
  <si>
    <t>акцизы</t>
  </si>
  <si>
    <t>налог на имущество физ.лиц</t>
  </si>
  <si>
    <t>земельный налог</t>
  </si>
  <si>
    <t>государственная пошлина</t>
  </si>
  <si>
    <t>аренда земли</t>
  </si>
  <si>
    <t>аренда имущества</t>
  </si>
  <si>
    <t>перечисление части прибыли</t>
  </si>
  <si>
    <t>продажа имущества</t>
  </si>
  <si>
    <t>4. Всего расходов</t>
  </si>
  <si>
    <t>3. Всего доходов</t>
  </si>
  <si>
    <t>прочие безвозмездные поступления</t>
  </si>
  <si>
    <t>возврат прочих остатков субсидий</t>
  </si>
  <si>
    <t>семей</t>
  </si>
  <si>
    <t>ЗАО РН-Ростовнефтепродукт в Октябрьском районе</t>
  </si>
  <si>
    <t>ОП ООО "БЭСТ ПРАЙС в Октябрьском районе</t>
  </si>
  <si>
    <t>УДО "СОЦ "Здоровое поколение"</t>
  </si>
  <si>
    <t>3. Число обращений по вопросам трудоустройства</t>
  </si>
  <si>
    <t>4. Трудоустроено</t>
  </si>
  <si>
    <t>5. Признано безработными</t>
  </si>
  <si>
    <t>6. Число безработных на конец отчетного периода</t>
  </si>
  <si>
    <t>7. Уровень регистрируемой безработицы</t>
  </si>
  <si>
    <t>8. Среднемесячная заработная плата на крупных и средних предприятиях, всего</t>
  </si>
  <si>
    <t>1. Собственные доходы - всего</t>
  </si>
  <si>
    <t>2. Дотации, субвенции и межбюджетные трансферты</t>
  </si>
  <si>
    <t>1. Количество хозяйствующих субъектов, всего</t>
  </si>
  <si>
    <r>
      <t xml:space="preserve">2. Производство (реализация) товаров работ и услуг </t>
    </r>
    <r>
      <rPr>
        <sz val="10"/>
        <rFont val="Times New Roman"/>
        <family val="1"/>
      </rPr>
      <t>(по крупным и средним предприятиям):</t>
    </r>
  </si>
  <si>
    <t>3. Поголовье:</t>
  </si>
  <si>
    <t>2. Среднесписочная численность работающих на крупных и средних предприятиях, всего</t>
  </si>
  <si>
    <t>тыс.шт.</t>
  </si>
  <si>
    <t>тыс. чел.</t>
  </si>
  <si>
    <t>Глава Администрации</t>
  </si>
  <si>
    <t>Каменоломненского городского поселения</t>
  </si>
  <si>
    <t>М.С.Симисенко</t>
  </si>
  <si>
    <t>Причины</t>
  </si>
  <si>
    <t>Меры</t>
  </si>
  <si>
    <t xml:space="preserve">численность </t>
  </si>
  <si>
    <t xml:space="preserve">В апреле 2017 году были снижены процентные ставки свыше 500,0 тыс. рублей с 2% до 1,5 %. При установлении Минфином РО плана учитывается максимальная ставка.
</t>
  </si>
  <si>
    <t>Отсутствие ноториальных действий</t>
  </si>
  <si>
    <t>возрат денежных средств от ГУП РО УРСВ</t>
  </si>
  <si>
    <t xml:space="preserve">На базе локомотивного депо планировалось открытся предприятие (100 рабочих мест).
 В связи с тем, что аренда плата составляет 2,5 млн.рублей в месяц назначен аукцион. По итогам которого 04.02.2019 года будет заключен договор с ООО «ХимЭкспо».
</t>
  </si>
  <si>
    <t>экономия по факту выполненных работ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</si>
  <si>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</si>
  <si>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</si>
  <si>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</si>
  <si>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Образование</t>
  </si>
  <si>
    <t>Физическая культура и спорт</t>
  </si>
  <si>
    <t>Общегосударственные вопросы</t>
  </si>
  <si>
    <r>
      <t xml:space="preserve">сумма </t>
    </r>
    <r>
      <rPr>
        <i/>
        <sz val="10"/>
        <rFont val="Times New Roman"/>
        <family val="1"/>
      </rPr>
      <t>(средства областного бюджета)</t>
    </r>
  </si>
  <si>
    <t xml:space="preserve">1. Численность постоянного населения </t>
  </si>
  <si>
    <t>Социальная политика (доплаты к пенсиям муниципальных служащих)</t>
  </si>
  <si>
    <t xml:space="preserve">Расхода на содержание инспекторов ВУС </t>
  </si>
  <si>
    <t>Содержание автомобильных дорог</t>
  </si>
  <si>
    <t>Межевание земельных участков</t>
  </si>
  <si>
    <t>ООО "Евродон-Юг""</t>
  </si>
  <si>
    <t>ООО Евродон-Юг</t>
  </si>
  <si>
    <t>план 2020 год</t>
  </si>
  <si>
    <t>транспортный налог</t>
  </si>
  <si>
    <t>ООО "Венталл-Дон"</t>
  </si>
  <si>
    <t>перешли в Ростов</t>
  </si>
  <si>
    <t>за счет снижения работ</t>
  </si>
  <si>
    <t>расчетной центр культуры</t>
  </si>
  <si>
    <t>открылись с 1 января ГО ЧС,</t>
  </si>
  <si>
    <t>ЦПП МСП,</t>
  </si>
  <si>
    <t>План</t>
  </si>
  <si>
    <t>Факт</t>
  </si>
  <si>
    <t>ГО и ЧС</t>
  </si>
  <si>
    <t>ЦПП МСП</t>
  </si>
  <si>
    <t>ООО ПТК</t>
  </si>
  <si>
    <t>ТОСП магазин Красное и Белое</t>
  </si>
  <si>
    <t>МАУ РЦ</t>
  </si>
  <si>
    <t>Октябрьский отдел Управления Росреестра</t>
  </si>
  <si>
    <t>ККО Каменоломенский ОАО КБ Центр-Инвест</t>
  </si>
  <si>
    <t>ОП Каменоломни ООО Вайлдберриз</t>
  </si>
  <si>
    <t>Бюро № 44 - ФЛ ФКУ ГБ МСЭ по Ростовской области</t>
  </si>
  <si>
    <t>ООО Индюшкин Двор</t>
  </si>
  <si>
    <t>х</t>
  </si>
  <si>
    <t>премия по итогам года и компенсация при увольнении</t>
  </si>
  <si>
    <t>в 3,5 р.</t>
  </si>
  <si>
    <t>-5,7 р.</t>
  </si>
  <si>
    <t>в 1,8 р.</t>
  </si>
  <si>
    <t>-2,7 р.</t>
  </si>
  <si>
    <t>-4,6 р.</t>
  </si>
  <si>
    <t>-5,5 р.</t>
  </si>
  <si>
    <t>1 квартал 2020</t>
  </si>
  <si>
    <t>1 квартал 2021</t>
  </si>
  <si>
    <t>в 1,5 р.</t>
  </si>
  <si>
    <t>в 1,3 р.</t>
  </si>
  <si>
    <t>в 2 р.</t>
  </si>
  <si>
    <t>Каменоломненского городского поселения за 2021 год</t>
  </si>
  <si>
    <t xml:space="preserve">прочие </t>
  </si>
  <si>
    <t>в 0,7 р.</t>
  </si>
  <si>
    <t>в 4,5 р.</t>
  </si>
  <si>
    <t>в 0,8 р.</t>
  </si>
  <si>
    <t>Охрана окружающей среды</t>
  </si>
  <si>
    <t>в 4,7 р.</t>
  </si>
  <si>
    <t>в 23.3 р.</t>
  </si>
  <si>
    <t>М.С. Симисенко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</si>
</sst>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_-* #,##0.0_р_._-;\-* #,##0.0_р_._-;_-* &quot;-&quot;??_р_._-;_-@_-"/>
  </numFmts>
  <fonts count="5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4" fontId="2" fillId="0" borderId="11" xfId="0" applyNumberFormat="1" applyFont="1" applyBorder="1" applyAlignment="1">
      <alignment horizontal="center"/>
    </xf>
    <xf numFmtId="174" fontId="46" fillId="0" borderId="11" xfId="0" applyNumberFormat="1" applyFont="1" applyBorder="1" applyAlignment="1">
      <alignment horizontal="center"/>
    </xf>
    <xf numFmtId="174" fontId="47" fillId="0" borderId="11" xfId="0" applyNumberFormat="1" applyFont="1" applyBorder="1" applyAlignment="1">
      <alignment horizontal="center"/>
    </xf>
    <xf numFmtId="0" fontId="48" fillId="0" borderId="0" xfId="0" applyFont="1" applyFill="1" applyAlignment="1">
      <alignment/>
    </xf>
    <xf numFmtId="174" fontId="48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wrapText="1"/>
    </xf>
    <xf numFmtId="174" fontId="0" fillId="0" borderId="0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4" fontId="47" fillId="34" borderId="11" xfId="0" applyNumberFormat="1" applyFont="1" applyFill="1" applyBorder="1" applyAlignment="1">
      <alignment horizontal="center"/>
    </xf>
    <xf numFmtId="174" fontId="49" fillId="0" borderId="12" xfId="0" applyNumberFormat="1" applyFont="1" applyFill="1" applyBorder="1" applyAlignment="1">
      <alignment/>
    </xf>
    <xf numFmtId="174" fontId="4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4" fontId="0" fillId="34" borderId="12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174" fontId="47" fillId="0" borderId="11" xfId="0" applyNumberFormat="1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5" fillId="3" borderId="0" xfId="0" applyFont="1" applyFill="1" applyAlignment="1">
      <alignment/>
    </xf>
    <xf numFmtId="2" fontId="2" fillId="33" borderId="11" xfId="0" applyNumberFormat="1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74" fontId="46" fillId="0" borderId="11" xfId="0" applyNumberFormat="1" applyFont="1" applyFill="1" applyBorder="1" applyAlignment="1">
      <alignment horizontal="center"/>
    </xf>
    <xf numFmtId="174" fontId="1" fillId="33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34" borderId="0" xfId="0" applyFont="1" applyFill="1" applyAlignment="1">
      <alignment/>
    </xf>
    <xf numFmtId="1" fontId="46" fillId="35" borderId="11" xfId="0" applyNumberFormat="1" applyFont="1" applyFill="1" applyBorder="1" applyAlignment="1">
      <alignment horizontal="center"/>
    </xf>
    <xf numFmtId="1" fontId="46" fillId="34" borderId="11" xfId="0" applyNumberFormat="1" applyFont="1" applyFill="1" applyBorder="1" applyAlignment="1">
      <alignment horizontal="center"/>
    </xf>
    <xf numFmtId="174" fontId="46" fillId="34" borderId="11" xfId="0" applyNumberFormat="1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74" fontId="1" fillId="34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174" fontId="47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74" fontId="1" fillId="36" borderId="11" xfId="0" applyNumberFormat="1" applyFont="1" applyFill="1" applyBorder="1" applyAlignment="1">
      <alignment horizontal="center" wrapText="1"/>
    </xf>
    <xf numFmtId="174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/>
    </xf>
    <xf numFmtId="1" fontId="46" fillId="37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 wrapText="1"/>
    </xf>
    <xf numFmtId="174" fontId="2" fillId="37" borderId="11" xfId="0" applyNumberFormat="1" applyFont="1" applyFill="1" applyBorder="1" applyAlignment="1">
      <alignment horizontal="center"/>
    </xf>
    <xf numFmtId="174" fontId="1" fillId="37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74" fontId="46" fillId="35" borderId="11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74" fontId="46" fillId="36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2" fillId="34" borderId="11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174" fontId="2" fillId="34" borderId="11" xfId="0" applyNumberFormat="1" applyFont="1" applyFill="1" applyBorder="1" applyAlignment="1">
      <alignment horizontal="center"/>
    </xf>
    <xf numFmtId="174" fontId="2" fillId="35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" fontId="46" fillId="3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174" fontId="2" fillId="3" borderId="11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74" fontId="46" fillId="38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74" fontId="1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vertical="center"/>
    </xf>
    <xf numFmtId="0" fontId="1" fillId="38" borderId="11" xfId="0" applyFont="1" applyFill="1" applyBorder="1" applyAlignment="1">
      <alignment horizontal="center" vertical="center"/>
    </xf>
    <xf numFmtId="174" fontId="1" fillId="38" borderId="11" xfId="0" applyNumberFormat="1" applyFont="1" applyFill="1" applyBorder="1" applyAlignment="1">
      <alignment horizontal="center" vertical="center" wrapText="1"/>
    </xf>
    <xf numFmtId="174" fontId="1" fillId="38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1" xfId="0" applyFont="1" applyFill="1" applyBorder="1" applyAlignment="1">
      <alignment horizontal="left" vertical="center"/>
    </xf>
    <xf numFmtId="0" fontId="1" fillId="38" borderId="11" xfId="0" applyFont="1" applyFill="1" applyBorder="1" applyAlignment="1">
      <alignment horizontal="center"/>
    </xf>
    <xf numFmtId="174" fontId="1" fillId="38" borderId="11" xfId="0" applyNumberFormat="1" applyFont="1" applyFill="1" applyBorder="1" applyAlignment="1">
      <alignment horizontal="center" wrapText="1"/>
    </xf>
    <xf numFmtId="174" fontId="1" fillId="38" borderId="11" xfId="0" applyNumberFormat="1" applyFont="1" applyFill="1" applyBorder="1" applyAlignment="1">
      <alignment horizontal="center"/>
    </xf>
    <xf numFmtId="1" fontId="2" fillId="39" borderId="11" xfId="0" applyNumberFormat="1" applyFont="1" applyFill="1" applyBorder="1" applyAlignment="1">
      <alignment horizontal="center"/>
    </xf>
    <xf numFmtId="174" fontId="47" fillId="3" borderId="11" xfId="0" applyNumberFormat="1" applyFont="1" applyFill="1" applyBorder="1" applyAlignment="1">
      <alignment horizontal="center"/>
    </xf>
    <xf numFmtId="2" fontId="47" fillId="3" borderId="11" xfId="0" applyNumberFormat="1" applyFont="1" applyFill="1" applyBorder="1" applyAlignment="1">
      <alignment horizontal="center"/>
    </xf>
    <xf numFmtId="174" fontId="1" fillId="3" borderId="11" xfId="0" applyNumberFormat="1" applyFont="1" applyFill="1" applyBorder="1" applyAlignment="1">
      <alignment horizontal="center" wrapText="1"/>
    </xf>
    <xf numFmtId="1" fontId="46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174" fontId="1" fillId="9" borderId="11" xfId="0" applyNumberFormat="1" applyFont="1" applyFill="1" applyBorder="1" applyAlignment="1">
      <alignment horizontal="center"/>
    </xf>
    <xf numFmtId="174" fontId="46" fillId="9" borderId="11" xfId="0" applyNumberFormat="1" applyFont="1" applyFill="1" applyBorder="1" applyAlignment="1">
      <alignment horizontal="center"/>
    </xf>
    <xf numFmtId="174" fontId="2" fillId="9" borderId="11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/>
    </xf>
    <xf numFmtId="0" fontId="2" fillId="9" borderId="11" xfId="0" applyFont="1" applyFill="1" applyBorder="1" applyAlignment="1">
      <alignment horizontal="center"/>
    </xf>
    <xf numFmtId="1" fontId="46" fillId="40" borderId="11" xfId="0" applyNumberFormat="1" applyFont="1" applyFill="1" applyBorder="1" applyAlignment="1">
      <alignment horizontal="center"/>
    </xf>
    <xf numFmtId="1" fontId="2" fillId="9" borderId="11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/>
    </xf>
    <xf numFmtId="0" fontId="1" fillId="9" borderId="11" xfId="0" applyFont="1" applyFill="1" applyBorder="1" applyAlignment="1">
      <alignment horizontal="center"/>
    </xf>
    <xf numFmtId="0" fontId="2" fillId="9" borderId="11" xfId="0" applyFont="1" applyFill="1" applyBorder="1" applyAlignment="1">
      <alignment/>
    </xf>
    <xf numFmtId="0" fontId="2" fillId="9" borderId="11" xfId="0" applyFont="1" applyFill="1" applyBorder="1" applyAlignment="1">
      <alignment wrapText="1"/>
    </xf>
    <xf numFmtId="0" fontId="1" fillId="9" borderId="11" xfId="0" applyFont="1" applyFill="1" applyBorder="1" applyAlignment="1">
      <alignment/>
    </xf>
    <xf numFmtId="0" fontId="2" fillId="9" borderId="11" xfId="0" applyFont="1" applyFill="1" applyBorder="1" applyAlignment="1">
      <alignment vertical="center"/>
    </xf>
    <xf numFmtId="0" fontId="2" fillId="9" borderId="11" xfId="0" applyFont="1" applyFill="1" applyBorder="1" applyAlignment="1">
      <alignment horizontal="left"/>
    </xf>
    <xf numFmtId="0" fontId="1" fillId="9" borderId="11" xfId="0" applyFont="1" applyFill="1" applyBorder="1" applyAlignment="1">
      <alignment wrapText="1"/>
    </xf>
    <xf numFmtId="2" fontId="2" fillId="3" borderId="11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67"/>
  <sheetViews>
    <sheetView tabSelected="1" view="pageBreakPreview" zoomScaleSheetLayoutView="100" workbookViewId="0" topLeftCell="A3">
      <selection activeCell="D268" sqref="D268"/>
    </sheetView>
  </sheetViews>
  <sheetFormatPr defaultColWidth="9.140625" defaultRowHeight="12.75"/>
  <cols>
    <col min="1" max="1" width="47.28125" style="1" customWidth="1"/>
    <col min="2" max="2" width="9.7109375" style="23" customWidth="1"/>
    <col min="3" max="4" width="11.140625" style="55" customWidth="1"/>
    <col min="5" max="5" width="11.28125" style="1" customWidth="1"/>
    <col min="6" max="6" width="9.8515625" style="1" customWidth="1"/>
    <col min="7" max="7" width="11.140625" style="55" hidden="1" customWidth="1"/>
    <col min="8" max="8" width="10.7109375" style="1" hidden="1" customWidth="1"/>
    <col min="9" max="9" width="13.00390625" style="1" hidden="1" customWidth="1"/>
    <col min="10" max="10" width="12.57421875" style="1" hidden="1" customWidth="1"/>
    <col min="11" max="11" width="12.8515625" style="1" hidden="1" customWidth="1"/>
    <col min="12" max="12" width="17.57421875" style="1" hidden="1" customWidth="1"/>
    <col min="13" max="13" width="9.140625" style="1" hidden="1" customWidth="1"/>
    <col min="14" max="14" width="9.140625" style="1" customWidth="1"/>
    <col min="15" max="16384" width="9.140625" style="1" customWidth="1"/>
  </cols>
  <sheetData>
    <row r="1" ht="12.75" customHeight="1" hidden="1"/>
    <row r="2" ht="12.75" customHeight="1" hidden="1"/>
    <row r="3" spans="1:7" ht="15.75">
      <c r="A3" s="163" t="s">
        <v>40</v>
      </c>
      <c r="B3" s="163"/>
      <c r="C3" s="163"/>
      <c r="D3" s="163"/>
      <c r="E3" s="163"/>
      <c r="F3" s="163"/>
      <c r="G3" s="1"/>
    </row>
    <row r="4" spans="1:7" ht="15.75">
      <c r="A4" s="163" t="s">
        <v>208</v>
      </c>
      <c r="B4" s="163"/>
      <c r="C4" s="163"/>
      <c r="D4" s="163"/>
      <c r="E4" s="163"/>
      <c r="F4" s="163"/>
      <c r="G4" s="1"/>
    </row>
    <row r="5" spans="1:7" ht="12.75">
      <c r="A5" s="65"/>
      <c r="B5" s="66"/>
      <c r="C5" s="65"/>
      <c r="D5" s="65"/>
      <c r="E5" s="65"/>
      <c r="F5" s="67"/>
      <c r="G5" s="65"/>
    </row>
    <row r="6" spans="1:7" ht="12.75" customHeight="1" hidden="1">
      <c r="A6" s="67"/>
      <c r="B6" s="68"/>
      <c r="C6" s="67"/>
      <c r="D6" s="67"/>
      <c r="E6" s="67"/>
      <c r="F6" s="67"/>
      <c r="G6" s="67"/>
    </row>
    <row r="7" spans="1:12" ht="12.75" customHeight="1">
      <c r="A7" s="161" t="s">
        <v>0</v>
      </c>
      <c r="B7" s="162" t="s">
        <v>1</v>
      </c>
      <c r="C7" s="164" t="s">
        <v>203</v>
      </c>
      <c r="D7" s="164" t="s">
        <v>204</v>
      </c>
      <c r="E7" s="92" t="s">
        <v>2</v>
      </c>
      <c r="F7" s="162" t="s">
        <v>3</v>
      </c>
      <c r="G7" s="164"/>
      <c r="K7" s="150" t="s">
        <v>153</v>
      </c>
      <c r="L7" s="150" t="s">
        <v>154</v>
      </c>
    </row>
    <row r="8" spans="1:12" ht="15" customHeight="1">
      <c r="A8" s="161"/>
      <c r="B8" s="162"/>
      <c r="C8" s="164"/>
      <c r="D8" s="164"/>
      <c r="E8" s="92" t="s">
        <v>4</v>
      </c>
      <c r="F8" s="162"/>
      <c r="G8" s="164"/>
      <c r="K8" s="150"/>
      <c r="L8" s="150"/>
    </row>
    <row r="9" spans="1:12" ht="17.25" customHeight="1">
      <c r="A9" s="54" t="s">
        <v>5</v>
      </c>
      <c r="B9" s="31"/>
      <c r="C9" s="31"/>
      <c r="D9" s="31"/>
      <c r="E9" s="31"/>
      <c r="F9" s="31"/>
      <c r="G9" s="31"/>
      <c r="K9" s="48"/>
      <c r="L9" s="48"/>
    </row>
    <row r="10" spans="1:12" ht="18" customHeight="1">
      <c r="A10" s="121" t="s">
        <v>144</v>
      </c>
      <c r="B10" s="113" t="s">
        <v>118</v>
      </c>
      <c r="C10" s="114">
        <f>SUM(C12:C14)</f>
        <v>553</v>
      </c>
      <c r="D10" s="114">
        <f>SUM(D12:D14)</f>
        <v>535</v>
      </c>
      <c r="E10" s="114">
        <f>D10-C10</f>
        <v>-18</v>
      </c>
      <c r="F10" s="115">
        <f>D10/C10*100</f>
        <v>96.74502712477397</v>
      </c>
      <c r="G10" s="24"/>
      <c r="H10" s="1" t="s">
        <v>181</v>
      </c>
      <c r="K10" s="48"/>
      <c r="L10" s="48"/>
    </row>
    <row r="11" spans="1:12" ht="12.75">
      <c r="A11" s="122" t="s">
        <v>6</v>
      </c>
      <c r="B11" s="107"/>
      <c r="C11" s="116"/>
      <c r="D11" s="116"/>
      <c r="E11" s="131"/>
      <c r="F11" s="108"/>
      <c r="G11" s="69"/>
      <c r="H11" s="1" t="s">
        <v>182</v>
      </c>
      <c r="K11" s="48" t="s">
        <v>155</v>
      </c>
      <c r="L11" s="48"/>
    </row>
    <row r="12" spans="1:12" ht="16.5" customHeight="1">
      <c r="A12" s="122" t="s">
        <v>95</v>
      </c>
      <c r="B12" s="107" t="s">
        <v>118</v>
      </c>
      <c r="C12" s="116">
        <v>57</v>
      </c>
      <c r="D12" s="116">
        <v>61</v>
      </c>
      <c r="E12" s="116">
        <f>D12-C12</f>
        <v>4</v>
      </c>
      <c r="F12" s="108">
        <f>D12/C12*100</f>
        <v>107.01754385964912</v>
      </c>
      <c r="G12" s="16"/>
      <c r="H12" s="1" t="s">
        <v>180</v>
      </c>
      <c r="K12" s="42">
        <v>3810</v>
      </c>
      <c r="L12" s="48"/>
    </row>
    <row r="13" spans="1:12" ht="15" customHeight="1">
      <c r="A13" s="122" t="s">
        <v>110</v>
      </c>
      <c r="B13" s="107" t="s">
        <v>118</v>
      </c>
      <c r="C13" s="116">
        <v>175</v>
      </c>
      <c r="D13" s="116">
        <v>167</v>
      </c>
      <c r="E13" s="116">
        <f>D13-C13</f>
        <v>-8</v>
      </c>
      <c r="F13" s="108">
        <f>D13/C13*100</f>
        <v>95.42857142857143</v>
      </c>
      <c r="G13" s="16"/>
      <c r="K13" s="42">
        <v>468</v>
      </c>
      <c r="L13" s="48"/>
    </row>
    <row r="14" spans="1:12" ht="15.75" customHeight="1">
      <c r="A14" s="122" t="s">
        <v>96</v>
      </c>
      <c r="B14" s="107" t="s">
        <v>118</v>
      </c>
      <c r="C14" s="116">
        <v>321</v>
      </c>
      <c r="D14" s="116">
        <v>307</v>
      </c>
      <c r="E14" s="116">
        <f>D14-C14</f>
        <v>-14</v>
      </c>
      <c r="F14" s="108">
        <f>D14/C14*100</f>
        <v>95.6386292834891</v>
      </c>
      <c r="G14" s="16"/>
      <c r="K14" s="42">
        <v>441</v>
      </c>
      <c r="L14" s="48"/>
    </row>
    <row r="15" spans="1:12" ht="25.5">
      <c r="A15" s="13" t="s">
        <v>145</v>
      </c>
      <c r="B15" s="45"/>
      <c r="C15" s="33"/>
      <c r="D15" s="33"/>
      <c r="E15" s="33"/>
      <c r="F15" s="33"/>
      <c r="G15" s="33"/>
      <c r="K15" s="48"/>
      <c r="L15" s="48"/>
    </row>
    <row r="16" spans="1:12" ht="12.75">
      <c r="A16" s="43" t="s">
        <v>97</v>
      </c>
      <c r="B16" s="42" t="s">
        <v>7</v>
      </c>
      <c r="C16" s="90">
        <v>14291.8</v>
      </c>
      <c r="D16" s="90">
        <v>2615.7</v>
      </c>
      <c r="E16" s="90">
        <f>D16-C16</f>
        <v>-11676.099999999999</v>
      </c>
      <c r="F16" s="104" t="s">
        <v>202</v>
      </c>
      <c r="G16" s="90"/>
      <c r="K16" s="48"/>
      <c r="L16" s="48"/>
    </row>
    <row r="17" spans="1:12" ht="12.75" customHeight="1" hidden="1">
      <c r="A17" s="43" t="s">
        <v>98</v>
      </c>
      <c r="B17" s="42" t="s">
        <v>7</v>
      </c>
      <c r="C17" s="102">
        <v>0</v>
      </c>
      <c r="D17" s="102">
        <v>0</v>
      </c>
      <c r="E17" s="90">
        <f>D17-C17</f>
        <v>0</v>
      </c>
      <c r="F17" s="90"/>
      <c r="G17" s="90"/>
      <c r="K17" s="48"/>
      <c r="L17" s="48"/>
    </row>
    <row r="18" spans="1:12" ht="12.75" customHeight="1" hidden="1">
      <c r="A18" s="43" t="s">
        <v>99</v>
      </c>
      <c r="B18" s="42" t="s">
        <v>148</v>
      </c>
      <c r="C18" s="102">
        <v>0</v>
      </c>
      <c r="D18" s="102">
        <v>0</v>
      </c>
      <c r="E18" s="90">
        <f>D18-C18</f>
        <v>0</v>
      </c>
      <c r="F18" s="90"/>
      <c r="G18" s="90"/>
      <c r="K18" s="48"/>
      <c r="L18" s="48"/>
    </row>
    <row r="19" spans="1:12" ht="12" customHeight="1">
      <c r="A19" s="44" t="s">
        <v>146</v>
      </c>
      <c r="B19" s="45"/>
      <c r="C19" s="91"/>
      <c r="D19" s="91"/>
      <c r="E19" s="53"/>
      <c r="F19" s="53"/>
      <c r="G19" s="91"/>
      <c r="K19" s="48"/>
      <c r="L19" s="48"/>
    </row>
    <row r="20" spans="1:12" ht="15" customHeight="1">
      <c r="A20" s="44" t="s">
        <v>104</v>
      </c>
      <c r="B20" s="42"/>
      <c r="C20" s="90"/>
      <c r="D20" s="90"/>
      <c r="E20" s="33"/>
      <c r="F20" s="33"/>
      <c r="G20" s="90"/>
      <c r="K20" s="48"/>
      <c r="L20" s="48"/>
    </row>
    <row r="21" spans="1:12" ht="12.75" customHeight="1" hidden="1">
      <c r="A21" s="43" t="s">
        <v>100</v>
      </c>
      <c r="B21" s="42" t="s">
        <v>107</v>
      </c>
      <c r="C21" s="59">
        <v>0</v>
      </c>
      <c r="D21" s="59">
        <v>0</v>
      </c>
      <c r="E21" s="33">
        <f>D21-C21</f>
        <v>0</v>
      </c>
      <c r="F21" s="33"/>
      <c r="G21" s="88"/>
      <c r="K21" s="48"/>
      <c r="L21" s="48"/>
    </row>
    <row r="22" spans="1:12" ht="12.75" customHeight="1" hidden="1">
      <c r="A22" s="43" t="s">
        <v>101</v>
      </c>
      <c r="B22" s="42" t="s">
        <v>107</v>
      </c>
      <c r="C22" s="59">
        <v>0</v>
      </c>
      <c r="D22" s="59">
        <v>0</v>
      </c>
      <c r="E22" s="33">
        <f>D22-C22</f>
        <v>0</v>
      </c>
      <c r="F22" s="33"/>
      <c r="G22" s="88"/>
      <c r="K22" s="48"/>
      <c r="L22" s="48"/>
    </row>
    <row r="23" spans="1:12" ht="12.75" customHeight="1" hidden="1">
      <c r="A23" s="43" t="s">
        <v>102</v>
      </c>
      <c r="B23" s="42" t="s">
        <v>107</v>
      </c>
      <c r="C23" s="59">
        <v>0</v>
      </c>
      <c r="D23" s="59">
        <v>0</v>
      </c>
      <c r="E23" s="33">
        <f>D23-C23</f>
        <v>0</v>
      </c>
      <c r="F23" s="33"/>
      <c r="G23" s="88"/>
      <c r="K23" s="48"/>
      <c r="L23" s="48"/>
    </row>
    <row r="24" spans="1:12" ht="12.75">
      <c r="A24" s="43" t="s">
        <v>103</v>
      </c>
      <c r="B24" s="42" t="s">
        <v>108</v>
      </c>
      <c r="C24" s="90">
        <v>0</v>
      </c>
      <c r="D24" s="90">
        <v>1101.4</v>
      </c>
      <c r="E24" s="33">
        <f>D24-C24</f>
        <v>1101.4</v>
      </c>
      <c r="F24" s="33" t="s">
        <v>195</v>
      </c>
      <c r="G24" s="90"/>
      <c r="K24" s="48"/>
      <c r="L24" s="48"/>
    </row>
    <row r="25" spans="1:12" ht="15" customHeight="1">
      <c r="A25" s="44" t="s">
        <v>105</v>
      </c>
      <c r="B25" s="42"/>
      <c r="C25" s="105"/>
      <c r="D25" s="105"/>
      <c r="E25" s="29"/>
      <c r="F25" s="3"/>
      <c r="G25" s="57"/>
      <c r="K25" s="48"/>
      <c r="L25" s="48"/>
    </row>
    <row r="26" spans="1:12" ht="12.75" customHeight="1">
      <c r="A26" s="43" t="s">
        <v>100</v>
      </c>
      <c r="B26" s="42" t="s">
        <v>107</v>
      </c>
      <c r="C26" s="88">
        <v>0</v>
      </c>
      <c r="D26" s="88">
        <v>22</v>
      </c>
      <c r="E26" s="29">
        <f>D26-C26</f>
        <v>22</v>
      </c>
      <c r="F26" s="3" t="s">
        <v>195</v>
      </c>
      <c r="G26" s="59"/>
      <c r="K26" s="48"/>
      <c r="L26" s="48"/>
    </row>
    <row r="27" spans="1:12" ht="12.75" customHeight="1">
      <c r="A27" s="43" t="s">
        <v>101</v>
      </c>
      <c r="B27" s="42" t="s">
        <v>107</v>
      </c>
      <c r="C27" s="88">
        <v>0</v>
      </c>
      <c r="D27" s="88">
        <v>14</v>
      </c>
      <c r="E27" s="29">
        <f>D27-C27</f>
        <v>14</v>
      </c>
      <c r="F27" s="3" t="s">
        <v>195</v>
      </c>
      <c r="G27" s="59"/>
      <c r="K27" s="48"/>
      <c r="L27" s="48"/>
    </row>
    <row r="28" spans="1:12" ht="12.75" customHeight="1" hidden="1">
      <c r="A28" s="43" t="s">
        <v>102</v>
      </c>
      <c r="B28" s="42" t="s">
        <v>107</v>
      </c>
      <c r="C28" s="88">
        <v>0</v>
      </c>
      <c r="D28" s="88">
        <v>0</v>
      </c>
      <c r="E28" s="29">
        <f>D28-C28</f>
        <v>0</v>
      </c>
      <c r="F28" s="3" t="s">
        <v>195</v>
      </c>
      <c r="G28" s="59"/>
      <c r="K28" s="48"/>
      <c r="L28" s="48"/>
    </row>
    <row r="29" spans="1:12" ht="12.75" customHeight="1">
      <c r="A29" s="43" t="s">
        <v>103</v>
      </c>
      <c r="B29" s="42" t="s">
        <v>108</v>
      </c>
      <c r="C29" s="88">
        <v>0</v>
      </c>
      <c r="D29" s="88">
        <v>3.3</v>
      </c>
      <c r="E29" s="29">
        <f>D29-C29</f>
        <v>3.3</v>
      </c>
      <c r="F29" s="3" t="s">
        <v>195</v>
      </c>
      <c r="G29" s="59"/>
      <c r="K29" s="48"/>
      <c r="L29" s="48"/>
    </row>
    <row r="30" spans="1:12" ht="17.25" customHeight="1" hidden="1">
      <c r="A30" s="44" t="s">
        <v>106</v>
      </c>
      <c r="B30" s="42"/>
      <c r="C30" s="88"/>
      <c r="D30" s="88"/>
      <c r="E30" s="29"/>
      <c r="F30" s="3"/>
      <c r="G30" s="59"/>
      <c r="K30" s="48"/>
      <c r="L30" s="48"/>
    </row>
    <row r="31" spans="1:12" ht="12.75" customHeight="1" hidden="1">
      <c r="A31" s="43" t="s">
        <v>100</v>
      </c>
      <c r="B31" s="42" t="s">
        <v>107</v>
      </c>
      <c r="C31" s="88">
        <v>0</v>
      </c>
      <c r="D31" s="88">
        <v>0</v>
      </c>
      <c r="E31" s="29">
        <f>D31-C31</f>
        <v>0</v>
      </c>
      <c r="F31" s="3"/>
      <c r="G31" s="59"/>
      <c r="K31" s="48"/>
      <c r="L31" s="48"/>
    </row>
    <row r="32" spans="1:12" ht="12.75" customHeight="1" hidden="1">
      <c r="A32" s="43" t="s">
        <v>101</v>
      </c>
      <c r="B32" s="42" t="s">
        <v>107</v>
      </c>
      <c r="C32" s="88">
        <v>0</v>
      </c>
      <c r="D32" s="88">
        <v>0</v>
      </c>
      <c r="E32" s="29">
        <f>D32-C32</f>
        <v>0</v>
      </c>
      <c r="F32" s="3"/>
      <c r="G32" s="59"/>
      <c r="K32" s="48"/>
      <c r="L32" s="48"/>
    </row>
    <row r="33" spans="1:12" ht="12.75" customHeight="1" hidden="1">
      <c r="A33" s="43" t="s">
        <v>102</v>
      </c>
      <c r="B33" s="42" t="s">
        <v>107</v>
      </c>
      <c r="C33" s="88">
        <v>0</v>
      </c>
      <c r="D33" s="88">
        <v>0</v>
      </c>
      <c r="E33" s="29">
        <f>D33-C33</f>
        <v>0</v>
      </c>
      <c r="F33" s="3"/>
      <c r="G33" s="59"/>
      <c r="K33" s="48"/>
      <c r="L33" s="48"/>
    </row>
    <row r="34" spans="1:12" ht="12.75" customHeight="1" hidden="1">
      <c r="A34" s="43" t="s">
        <v>103</v>
      </c>
      <c r="B34" s="42" t="s">
        <v>108</v>
      </c>
      <c r="C34" s="88">
        <v>0</v>
      </c>
      <c r="D34" s="88">
        <v>0</v>
      </c>
      <c r="E34" s="29">
        <f>D34-C34</f>
        <v>0</v>
      </c>
      <c r="F34" s="3"/>
      <c r="G34" s="59"/>
      <c r="K34" s="48"/>
      <c r="L34" s="48"/>
    </row>
    <row r="35" spans="1:12" ht="11.25" customHeight="1">
      <c r="A35" s="17" t="s">
        <v>109</v>
      </c>
      <c r="B35" s="42" t="s">
        <v>107</v>
      </c>
      <c r="C35" s="88">
        <v>0</v>
      </c>
      <c r="D35" s="88">
        <v>30</v>
      </c>
      <c r="E35" s="29">
        <f>D35-C35</f>
        <v>30</v>
      </c>
      <c r="F35" s="3" t="s">
        <v>195</v>
      </c>
      <c r="G35" s="59"/>
      <c r="K35" s="48"/>
      <c r="L35" s="48"/>
    </row>
    <row r="36" spans="1:12" ht="12.75" customHeight="1" hidden="1">
      <c r="A36" s="43"/>
      <c r="B36" s="42"/>
      <c r="C36" s="93"/>
      <c r="D36" s="93"/>
      <c r="E36" s="4"/>
      <c r="F36" s="4"/>
      <c r="G36" s="93"/>
      <c r="K36" s="48"/>
      <c r="L36" s="48"/>
    </row>
    <row r="37" spans="1:12" ht="17.25" customHeight="1" hidden="1">
      <c r="A37" s="44"/>
      <c r="B37" s="45"/>
      <c r="C37" s="18"/>
      <c r="D37" s="18"/>
      <c r="E37" s="5"/>
      <c r="F37" s="5"/>
      <c r="G37" s="18"/>
      <c r="K37" s="48"/>
      <c r="L37" s="48"/>
    </row>
    <row r="38" spans="1:12" ht="12.75" customHeight="1" hidden="1">
      <c r="A38" s="43"/>
      <c r="B38" s="42"/>
      <c r="C38" s="58"/>
      <c r="D38" s="58"/>
      <c r="E38" s="4"/>
      <c r="F38" s="4"/>
      <c r="G38" s="58"/>
      <c r="K38" s="48"/>
      <c r="L38" s="48"/>
    </row>
    <row r="39" spans="1:12" ht="20.25" customHeight="1">
      <c r="A39" s="85" t="s">
        <v>9</v>
      </c>
      <c r="B39" s="94"/>
      <c r="C39" s="95"/>
      <c r="D39" s="95"/>
      <c r="E39" s="95"/>
      <c r="F39" s="95"/>
      <c r="G39" s="95"/>
      <c r="K39" s="48"/>
      <c r="L39" s="48"/>
    </row>
    <row r="40" spans="1:17" ht="17.25" customHeight="1">
      <c r="A40" s="112" t="s">
        <v>168</v>
      </c>
      <c r="B40" s="132" t="s">
        <v>149</v>
      </c>
      <c r="C40" s="115">
        <v>10.3</v>
      </c>
      <c r="D40" s="115">
        <v>10.3</v>
      </c>
      <c r="E40" s="115">
        <f>D40-C40</f>
        <v>0</v>
      </c>
      <c r="F40" s="115">
        <f>D40/C40*100</f>
        <v>100</v>
      </c>
      <c r="G40" s="53"/>
      <c r="H40" s="7"/>
      <c r="I40" s="7"/>
      <c r="J40" s="6"/>
      <c r="K40" s="48"/>
      <c r="L40" s="48"/>
      <c r="Q40" s="61"/>
    </row>
    <row r="41" spans="1:12" ht="27" customHeight="1">
      <c r="A41" s="25" t="s">
        <v>147</v>
      </c>
      <c r="B41" s="34" t="s">
        <v>49</v>
      </c>
      <c r="C41" s="64">
        <f>SUM(C43:C107)</f>
        <v>3427</v>
      </c>
      <c r="D41" s="64">
        <f>SUM(D43:D107)</f>
        <v>3217</v>
      </c>
      <c r="E41" s="24">
        <f>D41-C41</f>
        <v>-210</v>
      </c>
      <c r="F41" s="46">
        <f>D41/C41*100</f>
        <v>93.87219142106798</v>
      </c>
      <c r="G41" s="64"/>
      <c r="H41" s="8"/>
      <c r="I41" s="8"/>
      <c r="J41" s="8"/>
      <c r="K41" s="48"/>
      <c r="L41" s="48"/>
    </row>
    <row r="42" spans="1:12" ht="16.5" customHeight="1">
      <c r="A42" s="47" t="s">
        <v>6</v>
      </c>
      <c r="B42" s="31"/>
      <c r="C42" s="62"/>
      <c r="D42" s="62"/>
      <c r="E42" s="26"/>
      <c r="F42" s="52"/>
      <c r="G42" s="62"/>
      <c r="H42" s="6"/>
      <c r="I42" s="6"/>
      <c r="J42" s="6"/>
      <c r="K42" s="48"/>
      <c r="L42" s="48"/>
    </row>
    <row r="43" spans="1:12" s="67" customFormat="1" ht="16.5" customHeight="1">
      <c r="A43" s="106" t="s">
        <v>72</v>
      </c>
      <c r="B43" s="107" t="s">
        <v>49</v>
      </c>
      <c r="C43" s="107">
        <v>52</v>
      </c>
      <c r="D43" s="107">
        <v>53</v>
      </c>
      <c r="E43" s="107">
        <f aca="true" t="shared" si="0" ref="E43:E87">D43-C43</f>
        <v>1</v>
      </c>
      <c r="F43" s="108">
        <f aca="true" t="shared" si="1" ref="F43:F106">D43/C43*100</f>
        <v>101.92307692307692</v>
      </c>
      <c r="G43" s="31"/>
      <c r="H43" s="6"/>
      <c r="I43" s="6"/>
      <c r="J43" s="6"/>
      <c r="K43" s="70"/>
      <c r="L43" s="70"/>
    </row>
    <row r="44" spans="1:12" ht="16.5" customHeight="1">
      <c r="A44" s="106" t="s">
        <v>71</v>
      </c>
      <c r="B44" s="107" t="s">
        <v>49</v>
      </c>
      <c r="C44" s="107">
        <v>86</v>
      </c>
      <c r="D44" s="107">
        <v>87</v>
      </c>
      <c r="E44" s="107">
        <f t="shared" si="0"/>
        <v>1</v>
      </c>
      <c r="F44" s="108">
        <f t="shared" si="1"/>
        <v>101.16279069767442</v>
      </c>
      <c r="G44" s="28"/>
      <c r="H44" s="6"/>
      <c r="I44" s="6"/>
      <c r="J44" s="6"/>
      <c r="K44" s="48"/>
      <c r="L44" s="48"/>
    </row>
    <row r="45" spans="1:12" ht="16.5" customHeight="1">
      <c r="A45" s="106" t="s">
        <v>70</v>
      </c>
      <c r="B45" s="107" t="s">
        <v>49</v>
      </c>
      <c r="C45" s="107">
        <v>38</v>
      </c>
      <c r="D45" s="107">
        <v>38</v>
      </c>
      <c r="E45" s="107">
        <f t="shared" si="0"/>
        <v>0</v>
      </c>
      <c r="F45" s="108">
        <f t="shared" si="1"/>
        <v>100</v>
      </c>
      <c r="G45" s="28"/>
      <c r="H45" s="6"/>
      <c r="I45" s="6"/>
      <c r="J45" s="6"/>
      <c r="K45" s="48"/>
      <c r="L45" s="48"/>
    </row>
    <row r="46" spans="1:12" ht="16.5" customHeight="1">
      <c r="A46" s="106" t="s">
        <v>73</v>
      </c>
      <c r="B46" s="107" t="s">
        <v>49</v>
      </c>
      <c r="C46" s="107">
        <v>67</v>
      </c>
      <c r="D46" s="107">
        <v>66</v>
      </c>
      <c r="E46" s="107">
        <f t="shared" si="0"/>
        <v>-1</v>
      </c>
      <c r="F46" s="108">
        <f t="shared" si="1"/>
        <v>98.50746268656717</v>
      </c>
      <c r="G46" s="28"/>
      <c r="H46" s="6"/>
      <c r="I46" s="6"/>
      <c r="J46" s="6"/>
      <c r="K46" s="48"/>
      <c r="L46" s="48"/>
    </row>
    <row r="47" spans="1:12" ht="16.5" customHeight="1">
      <c r="A47" s="106" t="s">
        <v>54</v>
      </c>
      <c r="B47" s="107" t="s">
        <v>49</v>
      </c>
      <c r="C47" s="107">
        <v>64</v>
      </c>
      <c r="D47" s="107">
        <v>64</v>
      </c>
      <c r="E47" s="107">
        <f t="shared" si="0"/>
        <v>0</v>
      </c>
      <c r="F47" s="108">
        <f t="shared" si="1"/>
        <v>100</v>
      </c>
      <c r="G47" s="28"/>
      <c r="H47" s="6"/>
      <c r="I47" s="6"/>
      <c r="J47" s="6"/>
      <c r="K47" s="48"/>
      <c r="L47" s="48"/>
    </row>
    <row r="48" spans="1:12" ht="16.5" customHeight="1">
      <c r="A48" s="106" t="s">
        <v>74</v>
      </c>
      <c r="B48" s="107" t="s">
        <v>49</v>
      </c>
      <c r="C48" s="116">
        <v>37</v>
      </c>
      <c r="D48" s="116">
        <v>36</v>
      </c>
      <c r="E48" s="107">
        <f t="shared" si="0"/>
        <v>-1</v>
      </c>
      <c r="F48" s="108">
        <f t="shared" si="1"/>
        <v>97.2972972972973</v>
      </c>
      <c r="G48" s="29"/>
      <c r="H48" s="6"/>
      <c r="I48" s="6"/>
      <c r="J48" s="6"/>
      <c r="K48" s="48"/>
      <c r="L48" s="48"/>
    </row>
    <row r="49" spans="1:12" ht="16.5" customHeight="1">
      <c r="A49" s="106" t="s">
        <v>69</v>
      </c>
      <c r="B49" s="107" t="s">
        <v>49</v>
      </c>
      <c r="C49" s="116">
        <v>12</v>
      </c>
      <c r="D49" s="116">
        <v>12</v>
      </c>
      <c r="E49" s="107">
        <f t="shared" si="0"/>
        <v>0</v>
      </c>
      <c r="F49" s="108">
        <f t="shared" si="1"/>
        <v>100</v>
      </c>
      <c r="G49" s="29"/>
      <c r="H49" s="12"/>
      <c r="I49" s="12"/>
      <c r="J49" s="11"/>
      <c r="K49" s="48"/>
      <c r="L49" s="48"/>
    </row>
    <row r="50" spans="1:12" ht="16.5" customHeight="1">
      <c r="A50" s="106" t="s">
        <v>41</v>
      </c>
      <c r="B50" s="107" t="s">
        <v>49</v>
      </c>
      <c r="C50" s="107">
        <v>7</v>
      </c>
      <c r="D50" s="107">
        <v>5</v>
      </c>
      <c r="E50" s="107">
        <f t="shared" si="0"/>
        <v>-2</v>
      </c>
      <c r="F50" s="108">
        <f t="shared" si="1"/>
        <v>71.42857142857143</v>
      </c>
      <c r="G50" s="28"/>
      <c r="H50" s="6"/>
      <c r="I50" s="9"/>
      <c r="J50" s="9"/>
      <c r="K50" s="48"/>
      <c r="L50" s="48"/>
    </row>
    <row r="51" spans="1:12" ht="16.5" customHeight="1">
      <c r="A51" s="106" t="s">
        <v>56</v>
      </c>
      <c r="B51" s="107" t="s">
        <v>49</v>
      </c>
      <c r="C51" s="107">
        <v>5</v>
      </c>
      <c r="D51" s="107">
        <v>5</v>
      </c>
      <c r="E51" s="107">
        <f t="shared" si="0"/>
        <v>0</v>
      </c>
      <c r="F51" s="108">
        <f t="shared" si="1"/>
        <v>100</v>
      </c>
      <c r="G51" s="28"/>
      <c r="H51" s="6"/>
      <c r="I51" s="6"/>
      <c r="J51" s="6"/>
      <c r="K51" s="48"/>
      <c r="L51" s="48"/>
    </row>
    <row r="52" spans="1:12" ht="16.5" customHeight="1">
      <c r="A52" s="106" t="s">
        <v>33</v>
      </c>
      <c r="B52" s="107" t="s">
        <v>49</v>
      </c>
      <c r="C52" s="116">
        <v>48</v>
      </c>
      <c r="D52" s="116">
        <v>37</v>
      </c>
      <c r="E52" s="107">
        <f t="shared" si="0"/>
        <v>-11</v>
      </c>
      <c r="F52" s="108">
        <f t="shared" si="1"/>
        <v>77.08333333333334</v>
      </c>
      <c r="G52" s="29"/>
      <c r="H52" s="6"/>
      <c r="I52" s="6"/>
      <c r="J52" s="6"/>
      <c r="K52" s="48"/>
      <c r="L52" s="48"/>
    </row>
    <row r="53" spans="1:12" ht="16.5" customHeight="1">
      <c r="A53" s="27" t="s">
        <v>51</v>
      </c>
      <c r="B53" s="31" t="s">
        <v>49</v>
      </c>
      <c r="C53" s="28">
        <v>16</v>
      </c>
      <c r="D53" s="28">
        <v>17</v>
      </c>
      <c r="E53" s="28">
        <f t="shared" si="0"/>
        <v>1</v>
      </c>
      <c r="F53" s="33">
        <f t="shared" si="1"/>
        <v>106.25</v>
      </c>
      <c r="G53" s="28"/>
      <c r="H53" s="9"/>
      <c r="I53" s="9"/>
      <c r="J53" s="9"/>
      <c r="K53" s="48"/>
      <c r="L53" s="48"/>
    </row>
    <row r="54" spans="1:12" ht="15.75" customHeight="1">
      <c r="A54" s="106" t="s">
        <v>77</v>
      </c>
      <c r="B54" s="107" t="s">
        <v>49</v>
      </c>
      <c r="C54" s="116">
        <v>53</v>
      </c>
      <c r="D54" s="116">
        <v>51</v>
      </c>
      <c r="E54" s="107">
        <f t="shared" si="0"/>
        <v>-2</v>
      </c>
      <c r="F54" s="108">
        <f t="shared" si="1"/>
        <v>96.22641509433963</v>
      </c>
      <c r="G54" s="29"/>
      <c r="H54" s="9"/>
      <c r="I54" s="6"/>
      <c r="J54" s="6"/>
      <c r="K54" s="37"/>
      <c r="L54" s="48"/>
    </row>
    <row r="55" spans="1:12" s="35" customFormat="1" ht="16.5" customHeight="1">
      <c r="A55" s="106" t="s">
        <v>32</v>
      </c>
      <c r="B55" s="107" t="s">
        <v>49</v>
      </c>
      <c r="C55" s="116">
        <v>30</v>
      </c>
      <c r="D55" s="116">
        <v>32</v>
      </c>
      <c r="E55" s="107">
        <f t="shared" si="0"/>
        <v>2</v>
      </c>
      <c r="F55" s="108">
        <f t="shared" si="1"/>
        <v>106.66666666666667</v>
      </c>
      <c r="G55" s="29"/>
      <c r="H55" s="12"/>
      <c r="I55" s="12"/>
      <c r="J55" s="12"/>
      <c r="K55" s="49"/>
      <c r="L55" s="49"/>
    </row>
    <row r="56" spans="1:12" ht="16.5" customHeight="1">
      <c r="A56" s="106" t="s">
        <v>78</v>
      </c>
      <c r="B56" s="107" t="s">
        <v>49</v>
      </c>
      <c r="C56" s="116">
        <v>30</v>
      </c>
      <c r="D56" s="116">
        <v>38</v>
      </c>
      <c r="E56" s="107">
        <f t="shared" si="0"/>
        <v>8</v>
      </c>
      <c r="F56" s="108">
        <f t="shared" si="1"/>
        <v>126.66666666666666</v>
      </c>
      <c r="G56" s="29"/>
      <c r="H56" s="6"/>
      <c r="I56" s="6"/>
      <c r="J56" s="6"/>
      <c r="K56" s="48"/>
      <c r="L56" s="48"/>
    </row>
    <row r="57" spans="1:12" s="35" customFormat="1" ht="16.5" customHeight="1">
      <c r="A57" s="106" t="s">
        <v>79</v>
      </c>
      <c r="B57" s="107" t="s">
        <v>49</v>
      </c>
      <c r="C57" s="116">
        <v>1</v>
      </c>
      <c r="D57" s="116">
        <v>1</v>
      </c>
      <c r="E57" s="107">
        <f t="shared" si="0"/>
        <v>0</v>
      </c>
      <c r="F57" s="108">
        <f t="shared" si="1"/>
        <v>100</v>
      </c>
      <c r="G57" s="29"/>
      <c r="H57" s="11"/>
      <c r="I57" s="11"/>
      <c r="J57" s="11"/>
      <c r="K57" s="49"/>
      <c r="L57" s="49"/>
    </row>
    <row r="58" spans="1:12" ht="16.5" customHeight="1">
      <c r="A58" s="106" t="s">
        <v>27</v>
      </c>
      <c r="B58" s="107" t="s">
        <v>49</v>
      </c>
      <c r="C58" s="107">
        <v>7</v>
      </c>
      <c r="D58" s="107">
        <v>7</v>
      </c>
      <c r="E58" s="107">
        <f t="shared" si="0"/>
        <v>0</v>
      </c>
      <c r="F58" s="108">
        <f t="shared" si="1"/>
        <v>100</v>
      </c>
      <c r="G58" s="28"/>
      <c r="H58" s="6"/>
      <c r="I58" s="6"/>
      <c r="J58" s="6"/>
      <c r="K58" s="48"/>
      <c r="L58" s="48"/>
    </row>
    <row r="59" spans="1:12" ht="16.5" customHeight="1">
      <c r="A59" s="27" t="s">
        <v>75</v>
      </c>
      <c r="B59" s="31" t="s">
        <v>49</v>
      </c>
      <c r="C59" s="28">
        <v>679</v>
      </c>
      <c r="D59" s="28">
        <v>439</v>
      </c>
      <c r="E59" s="28">
        <f t="shared" si="0"/>
        <v>-240</v>
      </c>
      <c r="F59" s="33">
        <f t="shared" si="1"/>
        <v>64.65390279823269</v>
      </c>
      <c r="G59" s="28"/>
      <c r="H59" s="6"/>
      <c r="I59" s="6"/>
      <c r="J59" s="6"/>
      <c r="K59" s="37"/>
      <c r="L59" s="48"/>
    </row>
    <row r="60" spans="1:12" ht="16.5" customHeight="1">
      <c r="A60" s="27" t="s">
        <v>76</v>
      </c>
      <c r="B60" s="31" t="s">
        <v>49</v>
      </c>
      <c r="C60" s="28">
        <v>100</v>
      </c>
      <c r="D60" s="28">
        <v>100</v>
      </c>
      <c r="E60" s="31">
        <f t="shared" si="0"/>
        <v>0</v>
      </c>
      <c r="F60" s="15">
        <f t="shared" si="1"/>
        <v>100</v>
      </c>
      <c r="G60" s="28"/>
      <c r="H60" s="6"/>
      <c r="I60" s="6"/>
      <c r="J60" s="6"/>
      <c r="K60" s="48"/>
      <c r="L60" s="48"/>
    </row>
    <row r="61" spans="1:12" ht="16.5" customHeight="1">
      <c r="A61" s="27" t="s">
        <v>91</v>
      </c>
      <c r="B61" s="31" t="s">
        <v>49</v>
      </c>
      <c r="C61" s="28">
        <v>86</v>
      </c>
      <c r="D61" s="28">
        <v>85</v>
      </c>
      <c r="E61" s="31">
        <f t="shared" si="0"/>
        <v>-1</v>
      </c>
      <c r="F61" s="15">
        <f t="shared" si="1"/>
        <v>98.83720930232558</v>
      </c>
      <c r="G61" s="28"/>
      <c r="H61" s="6"/>
      <c r="I61" s="6"/>
      <c r="J61" s="6"/>
      <c r="K61" s="48"/>
      <c r="L61" s="48"/>
    </row>
    <row r="62" spans="1:12" ht="16.5" customHeight="1">
      <c r="A62" s="106" t="s">
        <v>81</v>
      </c>
      <c r="B62" s="107" t="s">
        <v>49</v>
      </c>
      <c r="C62" s="107">
        <v>44</v>
      </c>
      <c r="D62" s="107">
        <v>44</v>
      </c>
      <c r="E62" s="107">
        <f t="shared" si="0"/>
        <v>0</v>
      </c>
      <c r="F62" s="108">
        <f t="shared" si="1"/>
        <v>100</v>
      </c>
      <c r="G62" s="28"/>
      <c r="H62" s="6"/>
      <c r="I62" s="6"/>
      <c r="J62" s="6"/>
      <c r="K62" s="48"/>
      <c r="L62" s="48"/>
    </row>
    <row r="63" spans="1:12" ht="15.75" customHeight="1">
      <c r="A63" s="106" t="s">
        <v>88</v>
      </c>
      <c r="B63" s="107" t="s">
        <v>49</v>
      </c>
      <c r="C63" s="107">
        <v>65</v>
      </c>
      <c r="D63" s="107">
        <v>59</v>
      </c>
      <c r="E63" s="107">
        <f t="shared" si="0"/>
        <v>-6</v>
      </c>
      <c r="F63" s="108">
        <f t="shared" si="1"/>
        <v>90.76923076923077</v>
      </c>
      <c r="G63" s="28"/>
      <c r="H63" s="6"/>
      <c r="I63" s="6"/>
      <c r="J63" s="6"/>
      <c r="K63" s="48"/>
      <c r="L63" s="48"/>
    </row>
    <row r="64" spans="1:12" ht="15" customHeight="1">
      <c r="A64" s="106" t="s">
        <v>23</v>
      </c>
      <c r="B64" s="107" t="s">
        <v>49</v>
      </c>
      <c r="C64" s="107">
        <v>17</v>
      </c>
      <c r="D64" s="107">
        <v>17</v>
      </c>
      <c r="E64" s="107">
        <f t="shared" si="0"/>
        <v>0</v>
      </c>
      <c r="F64" s="108">
        <f t="shared" si="1"/>
        <v>100</v>
      </c>
      <c r="G64" s="28"/>
      <c r="H64" s="9"/>
      <c r="I64" s="9"/>
      <c r="J64" s="9"/>
      <c r="K64" s="48"/>
      <c r="L64" s="48"/>
    </row>
    <row r="65" spans="1:12" ht="16.5" customHeight="1">
      <c r="A65" s="106" t="s">
        <v>24</v>
      </c>
      <c r="B65" s="107" t="s">
        <v>49</v>
      </c>
      <c r="C65" s="107">
        <v>38</v>
      </c>
      <c r="D65" s="107">
        <v>38</v>
      </c>
      <c r="E65" s="107">
        <f t="shared" si="0"/>
        <v>0</v>
      </c>
      <c r="F65" s="108">
        <f t="shared" si="1"/>
        <v>100</v>
      </c>
      <c r="G65" s="28"/>
      <c r="H65" s="6"/>
      <c r="I65" s="6"/>
      <c r="J65" s="6"/>
      <c r="K65" s="48"/>
      <c r="L65" s="48"/>
    </row>
    <row r="66" spans="1:12" ht="16.5" customHeight="1">
      <c r="A66" s="106" t="s">
        <v>28</v>
      </c>
      <c r="B66" s="107" t="s">
        <v>49</v>
      </c>
      <c r="C66" s="107">
        <v>12</v>
      </c>
      <c r="D66" s="107">
        <v>12</v>
      </c>
      <c r="E66" s="107">
        <f t="shared" si="0"/>
        <v>0</v>
      </c>
      <c r="F66" s="108">
        <f t="shared" si="1"/>
        <v>100</v>
      </c>
      <c r="G66" s="28"/>
      <c r="H66" s="6"/>
      <c r="I66" s="6"/>
      <c r="J66" s="6"/>
      <c r="K66" s="48"/>
      <c r="L66" s="48"/>
    </row>
    <row r="67" spans="1:12" ht="16.5" customHeight="1">
      <c r="A67" s="106" t="s">
        <v>30</v>
      </c>
      <c r="B67" s="107" t="s">
        <v>49</v>
      </c>
      <c r="C67" s="116">
        <v>23</v>
      </c>
      <c r="D67" s="116">
        <v>24</v>
      </c>
      <c r="E67" s="107">
        <f t="shared" si="0"/>
        <v>1</v>
      </c>
      <c r="F67" s="108">
        <f t="shared" si="1"/>
        <v>104.34782608695652</v>
      </c>
      <c r="G67" s="29"/>
      <c r="H67" s="9"/>
      <c r="I67" s="9"/>
      <c r="J67" s="9"/>
      <c r="K67" s="48"/>
      <c r="L67" s="48"/>
    </row>
    <row r="68" spans="1:12" ht="16.5" customHeight="1">
      <c r="A68" s="106" t="s">
        <v>29</v>
      </c>
      <c r="B68" s="107" t="s">
        <v>49</v>
      </c>
      <c r="C68" s="116">
        <v>30</v>
      </c>
      <c r="D68" s="116">
        <v>27</v>
      </c>
      <c r="E68" s="107">
        <f t="shared" si="0"/>
        <v>-3</v>
      </c>
      <c r="F68" s="108">
        <f t="shared" si="1"/>
        <v>90</v>
      </c>
      <c r="G68" s="29"/>
      <c r="H68" s="9"/>
      <c r="I68" s="9"/>
      <c r="J68" s="9"/>
      <c r="K68" s="48"/>
      <c r="L68" s="48"/>
    </row>
    <row r="69" spans="1:12" ht="15" customHeight="1">
      <c r="A69" s="106" t="s">
        <v>25</v>
      </c>
      <c r="B69" s="107" t="s">
        <v>49</v>
      </c>
      <c r="C69" s="107">
        <v>45</v>
      </c>
      <c r="D69" s="107">
        <v>43</v>
      </c>
      <c r="E69" s="107">
        <f t="shared" si="0"/>
        <v>-2</v>
      </c>
      <c r="F69" s="108">
        <f t="shared" si="1"/>
        <v>95.55555555555556</v>
      </c>
      <c r="G69" s="28"/>
      <c r="H69" s="6"/>
      <c r="I69" s="6"/>
      <c r="J69" s="6"/>
      <c r="K69" s="37"/>
      <c r="L69" s="48"/>
    </row>
    <row r="70" spans="1:12" ht="16.5" customHeight="1">
      <c r="A70" s="106" t="s">
        <v>34</v>
      </c>
      <c r="B70" s="107" t="s">
        <v>49</v>
      </c>
      <c r="C70" s="107">
        <v>11</v>
      </c>
      <c r="D70" s="107">
        <v>10</v>
      </c>
      <c r="E70" s="107">
        <f t="shared" si="0"/>
        <v>-1</v>
      </c>
      <c r="F70" s="108">
        <f t="shared" si="1"/>
        <v>90.9090909090909</v>
      </c>
      <c r="G70" s="28"/>
      <c r="H70" s="6"/>
      <c r="I70" s="6"/>
      <c r="J70" s="6"/>
      <c r="K70" s="48"/>
      <c r="L70" s="48"/>
    </row>
    <row r="71" spans="1:12" ht="16.5" customHeight="1">
      <c r="A71" s="106" t="s">
        <v>42</v>
      </c>
      <c r="B71" s="107" t="s">
        <v>49</v>
      </c>
      <c r="C71" s="107">
        <v>79</v>
      </c>
      <c r="D71" s="107">
        <v>76</v>
      </c>
      <c r="E71" s="107">
        <f t="shared" si="0"/>
        <v>-3</v>
      </c>
      <c r="F71" s="108">
        <f t="shared" si="1"/>
        <v>96.20253164556962</v>
      </c>
      <c r="G71" s="28"/>
      <c r="H71" s="6"/>
      <c r="I71" s="9"/>
      <c r="J71" s="9"/>
      <c r="K71" s="48"/>
      <c r="L71" s="48"/>
    </row>
    <row r="72" spans="1:12" ht="16.5" customHeight="1">
      <c r="A72" s="106" t="s">
        <v>83</v>
      </c>
      <c r="B72" s="107" t="s">
        <v>49</v>
      </c>
      <c r="C72" s="107">
        <v>59</v>
      </c>
      <c r="D72" s="107">
        <v>42</v>
      </c>
      <c r="E72" s="107">
        <f t="shared" si="0"/>
        <v>-17</v>
      </c>
      <c r="F72" s="108">
        <f t="shared" si="1"/>
        <v>71.1864406779661</v>
      </c>
      <c r="G72" s="28"/>
      <c r="H72" s="11"/>
      <c r="I72" s="12"/>
      <c r="J72" s="12"/>
      <c r="K72" s="48"/>
      <c r="L72" s="48"/>
    </row>
    <row r="73" spans="1:12" ht="16.5" customHeight="1">
      <c r="A73" s="27" t="s">
        <v>86</v>
      </c>
      <c r="B73" s="31" t="s">
        <v>49</v>
      </c>
      <c r="C73" s="28">
        <v>93</v>
      </c>
      <c r="D73" s="28">
        <v>90</v>
      </c>
      <c r="E73" s="28">
        <f t="shared" si="0"/>
        <v>-3</v>
      </c>
      <c r="F73" s="33">
        <f t="shared" si="1"/>
        <v>96.7741935483871</v>
      </c>
      <c r="G73" s="28"/>
      <c r="H73" s="6"/>
      <c r="I73" s="6"/>
      <c r="J73" s="6"/>
      <c r="K73" s="48"/>
      <c r="L73" s="48"/>
    </row>
    <row r="74" spans="1:12" ht="16.5" customHeight="1">
      <c r="A74" s="27" t="s">
        <v>26</v>
      </c>
      <c r="B74" s="31" t="s">
        <v>49</v>
      </c>
      <c r="C74" s="28">
        <v>30</v>
      </c>
      <c r="D74" s="28">
        <v>30</v>
      </c>
      <c r="E74" s="28">
        <f t="shared" si="0"/>
        <v>0</v>
      </c>
      <c r="F74" s="33">
        <f t="shared" si="1"/>
        <v>100</v>
      </c>
      <c r="G74" s="28"/>
      <c r="H74" s="6"/>
      <c r="I74" s="6"/>
      <c r="J74" s="6"/>
      <c r="K74" s="48"/>
      <c r="L74" s="48"/>
    </row>
    <row r="75" spans="1:12" ht="16.5" customHeight="1" hidden="1">
      <c r="A75" s="27" t="s">
        <v>43</v>
      </c>
      <c r="B75" s="31" t="s">
        <v>49</v>
      </c>
      <c r="C75" s="31"/>
      <c r="D75" s="99"/>
      <c r="E75" s="31">
        <f t="shared" si="0"/>
        <v>0</v>
      </c>
      <c r="F75" s="15" t="e">
        <f t="shared" si="1"/>
        <v>#DIV/0!</v>
      </c>
      <c r="G75" s="28"/>
      <c r="H75" s="21" t="s">
        <v>178</v>
      </c>
      <c r="I75" s="21"/>
      <c r="J75" s="6"/>
      <c r="K75" s="48"/>
      <c r="L75" s="48"/>
    </row>
    <row r="76" spans="1:12" ht="16.5" customHeight="1">
      <c r="A76" s="30" t="s">
        <v>53</v>
      </c>
      <c r="B76" s="28" t="s">
        <v>49</v>
      </c>
      <c r="C76" s="28">
        <v>361</v>
      </c>
      <c r="D76" s="28">
        <v>345</v>
      </c>
      <c r="E76" s="28">
        <f t="shared" si="0"/>
        <v>-16</v>
      </c>
      <c r="F76" s="33">
        <f t="shared" si="1"/>
        <v>95.56786703601108</v>
      </c>
      <c r="G76" s="28" t="s">
        <v>57</v>
      </c>
      <c r="H76" s="11"/>
      <c r="I76" s="12"/>
      <c r="J76" s="12"/>
      <c r="K76" s="48"/>
      <c r="L76" s="48"/>
    </row>
    <row r="77" spans="1:12" ht="16.5" customHeight="1" hidden="1">
      <c r="A77" s="27" t="s">
        <v>85</v>
      </c>
      <c r="B77" s="31" t="s">
        <v>49</v>
      </c>
      <c r="C77" s="29"/>
      <c r="D77" s="100"/>
      <c r="E77" s="28">
        <f t="shared" si="0"/>
        <v>0</v>
      </c>
      <c r="F77" s="33" t="e">
        <f t="shared" si="1"/>
        <v>#DIV/0!</v>
      </c>
      <c r="G77" s="29"/>
      <c r="H77" s="6"/>
      <c r="I77" s="6"/>
      <c r="J77" s="6"/>
      <c r="K77" s="48"/>
      <c r="L77" s="48"/>
    </row>
    <row r="78" spans="1:12" ht="15.75" customHeight="1">
      <c r="A78" s="30" t="s">
        <v>84</v>
      </c>
      <c r="B78" s="28" t="s">
        <v>49</v>
      </c>
      <c r="C78" s="28">
        <v>8</v>
      </c>
      <c r="D78" s="28">
        <v>5</v>
      </c>
      <c r="E78" s="28">
        <f t="shared" si="0"/>
        <v>-3</v>
      </c>
      <c r="F78" s="33">
        <f t="shared" si="1"/>
        <v>62.5</v>
      </c>
      <c r="G78" s="28"/>
      <c r="H78" s="11"/>
      <c r="I78" s="12"/>
      <c r="J78" s="12"/>
      <c r="K78" s="37"/>
      <c r="L78" s="48"/>
    </row>
    <row r="79" spans="1:12" ht="15.75" customHeight="1">
      <c r="A79" s="27" t="s">
        <v>22</v>
      </c>
      <c r="B79" s="31" t="s">
        <v>49</v>
      </c>
      <c r="C79" s="28">
        <v>28</v>
      </c>
      <c r="D79" s="28">
        <v>15</v>
      </c>
      <c r="E79" s="28">
        <f t="shared" si="0"/>
        <v>-13</v>
      </c>
      <c r="F79" s="33">
        <f t="shared" si="1"/>
        <v>53.57142857142857</v>
      </c>
      <c r="G79" s="28"/>
      <c r="H79" s="6"/>
      <c r="I79" s="6"/>
      <c r="J79" s="6"/>
      <c r="K79" s="37"/>
      <c r="L79" s="48"/>
    </row>
    <row r="80" spans="1:12" ht="15.75" customHeight="1">
      <c r="A80" s="30" t="s">
        <v>68</v>
      </c>
      <c r="B80" s="28" t="s">
        <v>49</v>
      </c>
      <c r="C80" s="28">
        <v>3</v>
      </c>
      <c r="D80" s="28">
        <v>2</v>
      </c>
      <c r="E80" s="28">
        <f t="shared" si="0"/>
        <v>-1</v>
      </c>
      <c r="F80" s="33">
        <f t="shared" si="1"/>
        <v>66.66666666666666</v>
      </c>
      <c r="G80" s="28"/>
      <c r="H80" s="11"/>
      <c r="I80" s="11"/>
      <c r="J80" s="11"/>
      <c r="K80" s="37"/>
      <c r="L80" s="48"/>
    </row>
    <row r="81" spans="1:12" ht="15.75" customHeight="1" hidden="1">
      <c r="A81" s="27" t="s">
        <v>35</v>
      </c>
      <c r="B81" s="31" t="s">
        <v>49</v>
      </c>
      <c r="C81" s="29"/>
      <c r="D81" s="100"/>
      <c r="E81" s="28">
        <f t="shared" si="0"/>
        <v>0</v>
      </c>
      <c r="F81" s="33" t="e">
        <f t="shared" si="1"/>
        <v>#DIV/0!</v>
      </c>
      <c r="G81" s="29"/>
      <c r="H81" s="6"/>
      <c r="I81" s="6"/>
      <c r="J81" s="6"/>
      <c r="K81" s="37"/>
      <c r="L81" s="48"/>
    </row>
    <row r="82" spans="1:12" ht="16.5" customHeight="1">
      <c r="A82" s="27" t="s">
        <v>67</v>
      </c>
      <c r="B82" s="31" t="s">
        <v>49</v>
      </c>
      <c r="C82" s="28">
        <v>148</v>
      </c>
      <c r="D82" s="28">
        <v>141</v>
      </c>
      <c r="E82" s="28">
        <f t="shared" si="0"/>
        <v>-7</v>
      </c>
      <c r="F82" s="33">
        <f t="shared" si="1"/>
        <v>95.27027027027027</v>
      </c>
      <c r="G82" s="28"/>
      <c r="H82" s="9"/>
      <c r="I82" s="9"/>
      <c r="J82" s="9"/>
      <c r="K82" s="48"/>
      <c r="L82" s="48"/>
    </row>
    <row r="83" spans="1:12" ht="15" customHeight="1">
      <c r="A83" s="106" t="s">
        <v>19</v>
      </c>
      <c r="B83" s="107" t="s">
        <v>49</v>
      </c>
      <c r="C83" s="107">
        <v>112</v>
      </c>
      <c r="D83" s="107">
        <v>114</v>
      </c>
      <c r="E83" s="107">
        <f t="shared" si="0"/>
        <v>2</v>
      </c>
      <c r="F83" s="108">
        <f t="shared" si="1"/>
        <v>101.78571428571428</v>
      </c>
      <c r="G83" s="28"/>
      <c r="H83" s="9"/>
      <c r="I83" s="9"/>
      <c r="J83" s="9"/>
      <c r="K83" s="37"/>
      <c r="L83" s="48"/>
    </row>
    <row r="84" spans="1:12" ht="15.75" customHeight="1">
      <c r="A84" s="106" t="s">
        <v>52</v>
      </c>
      <c r="B84" s="107" t="s">
        <v>49</v>
      </c>
      <c r="C84" s="107">
        <v>90</v>
      </c>
      <c r="D84" s="107">
        <v>83</v>
      </c>
      <c r="E84" s="107">
        <f t="shared" si="0"/>
        <v>-7</v>
      </c>
      <c r="F84" s="108">
        <f t="shared" si="1"/>
        <v>92.22222222222223</v>
      </c>
      <c r="G84" s="28"/>
      <c r="H84" s="9"/>
      <c r="I84" s="9"/>
      <c r="J84" s="9"/>
      <c r="K84" s="48"/>
      <c r="L84" s="48"/>
    </row>
    <row r="85" spans="1:12" ht="14.25" customHeight="1">
      <c r="A85" s="27" t="s">
        <v>87</v>
      </c>
      <c r="B85" s="31" t="s">
        <v>49</v>
      </c>
      <c r="C85" s="28">
        <v>64</v>
      </c>
      <c r="D85" s="28">
        <v>64</v>
      </c>
      <c r="E85" s="28">
        <f t="shared" si="0"/>
        <v>0</v>
      </c>
      <c r="F85" s="33">
        <f t="shared" si="1"/>
        <v>100</v>
      </c>
      <c r="G85" s="28"/>
      <c r="H85" s="9"/>
      <c r="I85" s="9"/>
      <c r="J85" s="9"/>
      <c r="K85" s="48"/>
      <c r="L85" s="48"/>
    </row>
    <row r="86" spans="1:12" ht="16.5" customHeight="1">
      <c r="A86" s="27" t="s">
        <v>20</v>
      </c>
      <c r="B86" s="31" t="s">
        <v>49</v>
      </c>
      <c r="C86" s="28">
        <v>3</v>
      </c>
      <c r="D86" s="28">
        <v>2</v>
      </c>
      <c r="E86" s="28">
        <f t="shared" si="0"/>
        <v>-1</v>
      </c>
      <c r="F86" s="33">
        <f t="shared" si="1"/>
        <v>66.66666666666666</v>
      </c>
      <c r="G86" s="28"/>
      <c r="H86" s="6"/>
      <c r="I86" s="9"/>
      <c r="J86" s="9"/>
      <c r="K86" s="48"/>
      <c r="L86" s="48"/>
    </row>
    <row r="87" spans="1:12" ht="16.5" customHeight="1">
      <c r="A87" s="30" t="s">
        <v>21</v>
      </c>
      <c r="B87" s="28" t="s">
        <v>49</v>
      </c>
      <c r="C87" s="28">
        <v>33</v>
      </c>
      <c r="D87" s="28">
        <v>25</v>
      </c>
      <c r="E87" s="28">
        <f t="shared" si="0"/>
        <v>-8</v>
      </c>
      <c r="F87" s="33">
        <f t="shared" si="1"/>
        <v>75.75757575757575</v>
      </c>
      <c r="G87" s="28"/>
      <c r="H87" s="11"/>
      <c r="I87" s="12"/>
      <c r="J87" s="12"/>
      <c r="K87" s="37"/>
      <c r="L87" s="48"/>
    </row>
    <row r="88" spans="1:12" ht="16.5" customHeight="1">
      <c r="A88" s="27" t="s">
        <v>55</v>
      </c>
      <c r="B88" s="31" t="s">
        <v>49</v>
      </c>
      <c r="C88" s="28">
        <v>4</v>
      </c>
      <c r="D88" s="28">
        <v>6</v>
      </c>
      <c r="E88" s="28">
        <f aca="true" t="shared" si="2" ref="E88:E112">D88-C88</f>
        <v>2</v>
      </c>
      <c r="F88" s="33">
        <f t="shared" si="1"/>
        <v>150</v>
      </c>
      <c r="G88" s="28"/>
      <c r="H88" s="9"/>
      <c r="I88" s="9"/>
      <c r="J88" s="9"/>
      <c r="K88" s="48"/>
      <c r="L88" s="48"/>
    </row>
    <row r="89" spans="1:12" ht="16.5" customHeight="1">
      <c r="A89" s="30" t="s">
        <v>82</v>
      </c>
      <c r="B89" s="28" t="s">
        <v>49</v>
      </c>
      <c r="C89" s="28">
        <v>28</v>
      </c>
      <c r="D89" s="28">
        <v>28</v>
      </c>
      <c r="E89" s="28">
        <f t="shared" si="2"/>
        <v>0</v>
      </c>
      <c r="F89" s="33">
        <f t="shared" si="1"/>
        <v>100</v>
      </c>
      <c r="G89" s="28"/>
      <c r="H89" s="11"/>
      <c r="I89" s="12"/>
      <c r="J89" s="12"/>
      <c r="K89" s="48"/>
      <c r="L89" s="48"/>
    </row>
    <row r="90" spans="1:12" ht="16.5" customHeight="1">
      <c r="A90" s="27" t="s">
        <v>133</v>
      </c>
      <c r="B90" s="31" t="s">
        <v>49</v>
      </c>
      <c r="C90" s="28">
        <v>26</v>
      </c>
      <c r="D90" s="28">
        <v>25</v>
      </c>
      <c r="E90" s="31">
        <f t="shared" si="2"/>
        <v>-1</v>
      </c>
      <c r="F90" s="15">
        <f t="shared" si="1"/>
        <v>96.15384615384616</v>
      </c>
      <c r="G90" s="28"/>
      <c r="H90" s="11"/>
      <c r="I90" s="12"/>
      <c r="J90" s="12"/>
      <c r="K90" s="48"/>
      <c r="L90" s="48"/>
    </row>
    <row r="91" spans="1:12" ht="16.5" customHeight="1">
      <c r="A91" s="27" t="s">
        <v>31</v>
      </c>
      <c r="B91" s="31" t="s">
        <v>49</v>
      </c>
      <c r="C91" s="29">
        <v>48</v>
      </c>
      <c r="D91" s="29">
        <v>29</v>
      </c>
      <c r="E91" s="31">
        <f t="shared" si="2"/>
        <v>-19</v>
      </c>
      <c r="F91" s="15">
        <f t="shared" si="1"/>
        <v>60.416666666666664</v>
      </c>
      <c r="G91" s="29"/>
      <c r="H91" s="6"/>
      <c r="I91" s="6"/>
      <c r="J91" s="6"/>
      <c r="K91" s="48"/>
      <c r="L91" s="48"/>
    </row>
    <row r="92" spans="1:12" ht="16.5" customHeight="1">
      <c r="A92" s="27" t="s">
        <v>134</v>
      </c>
      <c r="B92" s="31" t="s">
        <v>49</v>
      </c>
      <c r="C92" s="29">
        <v>10</v>
      </c>
      <c r="D92" s="29">
        <v>7</v>
      </c>
      <c r="E92" s="31">
        <f t="shared" si="2"/>
        <v>-3</v>
      </c>
      <c r="F92" s="15">
        <f t="shared" si="1"/>
        <v>70</v>
      </c>
      <c r="G92" s="29"/>
      <c r="H92" s="6"/>
      <c r="I92" s="6"/>
      <c r="J92" s="6"/>
      <c r="K92" s="48"/>
      <c r="L92" s="48"/>
    </row>
    <row r="93" spans="1:12" ht="16.5" customHeight="1">
      <c r="A93" s="27" t="s">
        <v>90</v>
      </c>
      <c r="B93" s="31" t="s">
        <v>49</v>
      </c>
      <c r="C93" s="29">
        <v>77</v>
      </c>
      <c r="D93" s="29">
        <v>89</v>
      </c>
      <c r="E93" s="31">
        <f t="shared" si="2"/>
        <v>12</v>
      </c>
      <c r="F93" s="15">
        <f t="shared" si="1"/>
        <v>115.5844155844156</v>
      </c>
      <c r="G93" s="29"/>
      <c r="H93" s="6"/>
      <c r="I93" s="6"/>
      <c r="J93" s="6"/>
      <c r="K93" s="48"/>
      <c r="L93" s="48"/>
    </row>
    <row r="94" spans="1:12" ht="16.5" customHeight="1" hidden="1">
      <c r="A94" s="27" t="s">
        <v>135</v>
      </c>
      <c r="B94" s="31" t="s">
        <v>49</v>
      </c>
      <c r="C94" s="29"/>
      <c r="D94" s="100"/>
      <c r="E94" s="31">
        <f>D94-C94</f>
        <v>0</v>
      </c>
      <c r="F94" s="15" t="e">
        <f>D94/C94*100</f>
        <v>#DIV/0!</v>
      </c>
      <c r="G94" s="29"/>
      <c r="H94" s="6"/>
      <c r="I94" s="6"/>
      <c r="J94" s="6"/>
      <c r="K94" s="48"/>
      <c r="L94" s="48"/>
    </row>
    <row r="95" spans="1:12" ht="16.5" customHeight="1">
      <c r="A95" s="27" t="s">
        <v>80</v>
      </c>
      <c r="B95" s="31" t="s">
        <v>49</v>
      </c>
      <c r="C95" s="28">
        <v>9</v>
      </c>
      <c r="D95" s="28">
        <v>9</v>
      </c>
      <c r="E95" s="28">
        <f t="shared" si="2"/>
        <v>0</v>
      </c>
      <c r="F95" s="15">
        <f t="shared" si="1"/>
        <v>100</v>
      </c>
      <c r="G95" s="28"/>
      <c r="H95" s="6"/>
      <c r="I95" s="6"/>
      <c r="J95" s="6"/>
      <c r="K95" s="48"/>
      <c r="L95" s="48"/>
    </row>
    <row r="96" spans="1:12" ht="16.5" customHeight="1">
      <c r="A96" s="27" t="s">
        <v>173</v>
      </c>
      <c r="B96" s="31" t="s">
        <v>49</v>
      </c>
      <c r="C96" s="31">
        <v>13</v>
      </c>
      <c r="D96" s="28">
        <v>9</v>
      </c>
      <c r="E96" s="28">
        <f t="shared" si="2"/>
        <v>-4</v>
      </c>
      <c r="F96" s="103" t="s">
        <v>198</v>
      </c>
      <c r="G96" s="31"/>
      <c r="H96" s="6"/>
      <c r="I96" s="6"/>
      <c r="J96" s="6"/>
      <c r="K96" s="48"/>
      <c r="L96" s="48"/>
    </row>
    <row r="97" spans="1:12" ht="16.5" customHeight="1">
      <c r="A97" s="27" t="s">
        <v>177</v>
      </c>
      <c r="B97" s="31" t="s">
        <v>49</v>
      </c>
      <c r="C97" s="28">
        <v>355</v>
      </c>
      <c r="D97" s="28">
        <v>366</v>
      </c>
      <c r="E97" s="28">
        <f t="shared" si="2"/>
        <v>11</v>
      </c>
      <c r="F97" s="33">
        <f t="shared" si="1"/>
        <v>103.09859154929578</v>
      </c>
      <c r="G97" s="28"/>
      <c r="H97" s="6"/>
      <c r="I97" s="6"/>
      <c r="J97" s="6"/>
      <c r="K97" s="48"/>
      <c r="L97" s="48"/>
    </row>
    <row r="98" spans="1:12" ht="16.5" customHeight="1">
      <c r="A98" s="30" t="s">
        <v>185</v>
      </c>
      <c r="B98" s="31" t="s">
        <v>49</v>
      </c>
      <c r="C98" s="28">
        <v>20</v>
      </c>
      <c r="D98" s="28">
        <v>29</v>
      </c>
      <c r="E98" s="28">
        <f t="shared" si="2"/>
        <v>9</v>
      </c>
      <c r="F98" s="33" t="s">
        <v>195</v>
      </c>
      <c r="G98" s="28"/>
      <c r="H98" s="6"/>
      <c r="I98" s="6"/>
      <c r="J98" s="6"/>
      <c r="K98" s="48"/>
      <c r="L98" s="48"/>
    </row>
    <row r="99" spans="1:12" ht="16.5" customHeight="1">
      <c r="A99" s="106" t="s">
        <v>186</v>
      </c>
      <c r="B99" s="107" t="s">
        <v>49</v>
      </c>
      <c r="C99" s="107">
        <v>3</v>
      </c>
      <c r="D99" s="107">
        <v>5</v>
      </c>
      <c r="E99" s="107">
        <f t="shared" si="2"/>
        <v>2</v>
      </c>
      <c r="F99" s="108" t="s">
        <v>207</v>
      </c>
      <c r="G99" s="28"/>
      <c r="H99" s="6"/>
      <c r="I99" s="6"/>
      <c r="J99" s="6"/>
      <c r="K99" s="48"/>
      <c r="L99" s="48"/>
    </row>
    <row r="100" spans="1:12" ht="16.5" customHeight="1">
      <c r="A100" s="30" t="s">
        <v>187</v>
      </c>
      <c r="B100" s="31" t="s">
        <v>49</v>
      </c>
      <c r="C100" s="28">
        <v>3</v>
      </c>
      <c r="D100" s="28">
        <v>3</v>
      </c>
      <c r="E100" s="28">
        <f t="shared" si="2"/>
        <v>0</v>
      </c>
      <c r="F100" s="33" t="s">
        <v>195</v>
      </c>
      <c r="G100" s="28"/>
      <c r="H100" s="6"/>
      <c r="I100" s="6"/>
      <c r="J100" s="6"/>
      <c r="K100" s="48"/>
      <c r="L100" s="48"/>
    </row>
    <row r="101" spans="1:12" ht="16.5" customHeight="1">
      <c r="A101" s="30" t="s">
        <v>188</v>
      </c>
      <c r="B101" s="31" t="s">
        <v>49</v>
      </c>
      <c r="C101" s="28">
        <v>13</v>
      </c>
      <c r="D101" s="28">
        <v>14</v>
      </c>
      <c r="E101" s="28">
        <f t="shared" si="2"/>
        <v>1</v>
      </c>
      <c r="F101" s="33" t="s">
        <v>197</v>
      </c>
      <c r="G101" s="28"/>
      <c r="H101" s="6"/>
      <c r="I101" s="6"/>
      <c r="J101" s="6"/>
      <c r="K101" s="48"/>
      <c r="L101" s="48"/>
    </row>
    <row r="102" spans="1:12" ht="16.5" customHeight="1">
      <c r="A102" s="106" t="s">
        <v>189</v>
      </c>
      <c r="B102" s="107" t="s">
        <v>49</v>
      </c>
      <c r="C102" s="107">
        <v>4</v>
      </c>
      <c r="D102" s="107">
        <v>6</v>
      </c>
      <c r="E102" s="107">
        <f t="shared" si="2"/>
        <v>2</v>
      </c>
      <c r="F102" s="108" t="s">
        <v>195</v>
      </c>
      <c r="G102" s="28"/>
      <c r="H102" s="6"/>
      <c r="I102" s="6"/>
      <c r="J102" s="6"/>
      <c r="K102" s="48"/>
      <c r="L102" s="48"/>
    </row>
    <row r="103" spans="1:12" ht="16.5" customHeight="1">
      <c r="A103" s="30" t="s">
        <v>190</v>
      </c>
      <c r="B103" s="31" t="s">
        <v>49</v>
      </c>
      <c r="C103" s="28">
        <v>0</v>
      </c>
      <c r="D103" s="28">
        <v>10</v>
      </c>
      <c r="E103" s="28">
        <f t="shared" si="2"/>
        <v>10</v>
      </c>
      <c r="F103" s="33" t="e">
        <f t="shared" si="1"/>
        <v>#DIV/0!</v>
      </c>
      <c r="G103" s="28"/>
      <c r="H103" s="6"/>
      <c r="I103" s="6"/>
      <c r="J103" s="6"/>
      <c r="K103" s="48"/>
      <c r="L103" s="48"/>
    </row>
    <row r="104" spans="1:12" ht="16.5" customHeight="1">
      <c r="A104" s="30" t="s">
        <v>191</v>
      </c>
      <c r="B104" s="31" t="s">
        <v>49</v>
      </c>
      <c r="C104" s="28">
        <v>0</v>
      </c>
      <c r="D104" s="28">
        <v>1</v>
      </c>
      <c r="E104" s="28">
        <f t="shared" si="2"/>
        <v>1</v>
      </c>
      <c r="F104" s="33" t="s">
        <v>195</v>
      </c>
      <c r="G104" s="28"/>
      <c r="H104" s="6"/>
      <c r="I104" s="6"/>
      <c r="J104" s="6"/>
      <c r="K104" s="48"/>
      <c r="L104" s="48"/>
    </row>
    <row r="105" spans="1:12" ht="16.5" customHeight="1">
      <c r="A105" s="30" t="s">
        <v>192</v>
      </c>
      <c r="B105" s="31" t="s">
        <v>49</v>
      </c>
      <c r="C105" s="28">
        <v>0</v>
      </c>
      <c r="D105" s="28">
        <v>1</v>
      </c>
      <c r="E105" s="28">
        <f t="shared" si="2"/>
        <v>1</v>
      </c>
      <c r="F105" s="33" t="s">
        <v>195</v>
      </c>
      <c r="G105" s="28"/>
      <c r="H105" s="6"/>
      <c r="I105" s="6"/>
      <c r="J105" s="6"/>
      <c r="K105" s="48"/>
      <c r="L105" s="48"/>
    </row>
    <row r="106" spans="1:12" ht="16.5" customHeight="1">
      <c r="A106" s="30" t="s">
        <v>193</v>
      </c>
      <c r="B106" s="31" t="s">
        <v>49</v>
      </c>
      <c r="C106" s="28">
        <v>0</v>
      </c>
      <c r="D106" s="28">
        <v>8</v>
      </c>
      <c r="E106" s="28">
        <f t="shared" si="2"/>
        <v>8</v>
      </c>
      <c r="F106" s="33" t="e">
        <f t="shared" si="1"/>
        <v>#DIV/0!</v>
      </c>
      <c r="G106" s="28"/>
      <c r="H106" s="6"/>
      <c r="I106" s="6"/>
      <c r="J106" s="6"/>
      <c r="K106" s="48"/>
      <c r="L106" s="48"/>
    </row>
    <row r="107" spans="1:12" ht="16.5" customHeight="1">
      <c r="A107" s="30" t="s">
        <v>194</v>
      </c>
      <c r="B107" s="31" t="s">
        <v>49</v>
      </c>
      <c r="C107" s="28">
        <v>0</v>
      </c>
      <c r="D107" s="28">
        <v>91</v>
      </c>
      <c r="E107" s="28">
        <f t="shared" si="2"/>
        <v>91</v>
      </c>
      <c r="F107" s="33" t="s">
        <v>195</v>
      </c>
      <c r="G107" s="28"/>
      <c r="H107" s="6"/>
      <c r="I107" s="6"/>
      <c r="J107" s="6"/>
      <c r="K107" s="48"/>
      <c r="L107" s="48"/>
    </row>
    <row r="108" spans="1:12" ht="16.5" customHeight="1">
      <c r="A108" s="106" t="s">
        <v>136</v>
      </c>
      <c r="B108" s="107" t="s">
        <v>49</v>
      </c>
      <c r="C108" s="107">
        <v>152</v>
      </c>
      <c r="D108" s="107">
        <v>110</v>
      </c>
      <c r="E108" s="107">
        <f t="shared" si="2"/>
        <v>-42</v>
      </c>
      <c r="F108" s="108">
        <f>D108/C108*100</f>
        <v>72.36842105263158</v>
      </c>
      <c r="G108" s="31"/>
      <c r="H108" s="6"/>
      <c r="I108" s="6"/>
      <c r="J108" s="6"/>
      <c r="K108" s="48"/>
      <c r="L108" s="48"/>
    </row>
    <row r="109" spans="1:12" ht="15" customHeight="1">
      <c r="A109" s="106" t="s">
        <v>137</v>
      </c>
      <c r="B109" s="107" t="s">
        <v>49</v>
      </c>
      <c r="C109" s="107">
        <v>139</v>
      </c>
      <c r="D109" s="107">
        <v>66</v>
      </c>
      <c r="E109" s="107">
        <f>D109-C109</f>
        <v>-73</v>
      </c>
      <c r="F109" s="108">
        <f>D109/C109*100</f>
        <v>47.482014388489205</v>
      </c>
      <c r="G109" s="31"/>
      <c r="H109" s="6"/>
      <c r="I109" s="6"/>
      <c r="J109" s="6"/>
      <c r="K109" s="48"/>
      <c r="L109" s="48"/>
    </row>
    <row r="110" spans="1:12" ht="15.75" customHeight="1">
      <c r="A110" s="106" t="s">
        <v>138</v>
      </c>
      <c r="B110" s="107" t="s">
        <v>49</v>
      </c>
      <c r="C110" s="107">
        <v>23</v>
      </c>
      <c r="D110" s="107">
        <v>34</v>
      </c>
      <c r="E110" s="107">
        <f t="shared" si="2"/>
        <v>11</v>
      </c>
      <c r="F110" s="108" t="s">
        <v>205</v>
      </c>
      <c r="G110" s="31"/>
      <c r="H110" s="6"/>
      <c r="I110" s="6"/>
      <c r="J110" s="6"/>
      <c r="K110" s="48"/>
      <c r="L110" s="48"/>
    </row>
    <row r="111" spans="1:12" ht="15" customHeight="1">
      <c r="A111" s="106" t="s">
        <v>139</v>
      </c>
      <c r="B111" s="107" t="s">
        <v>49</v>
      </c>
      <c r="C111" s="107">
        <v>47</v>
      </c>
      <c r="D111" s="107">
        <v>63</v>
      </c>
      <c r="E111" s="107">
        <f t="shared" si="2"/>
        <v>16</v>
      </c>
      <c r="F111" s="108" t="s">
        <v>206</v>
      </c>
      <c r="G111" s="31"/>
      <c r="H111" s="6"/>
      <c r="I111" s="6"/>
      <c r="J111" s="6"/>
      <c r="K111" s="48"/>
      <c r="L111" s="48"/>
    </row>
    <row r="112" spans="1:12" ht="16.5" customHeight="1">
      <c r="A112" s="106" t="s">
        <v>140</v>
      </c>
      <c r="B112" s="107" t="s">
        <v>3</v>
      </c>
      <c r="C112" s="108">
        <v>0.7</v>
      </c>
      <c r="D112" s="108">
        <v>0.89</v>
      </c>
      <c r="E112" s="108">
        <f t="shared" si="2"/>
        <v>0.19000000000000006</v>
      </c>
      <c r="F112" s="108" t="s">
        <v>206</v>
      </c>
      <c r="G112" s="31"/>
      <c r="H112" s="6"/>
      <c r="I112" s="6"/>
      <c r="J112" s="6"/>
      <c r="K112" s="48"/>
      <c r="L112" s="48"/>
    </row>
    <row r="113" spans="1:12" ht="14.25" customHeight="1" hidden="1">
      <c r="A113" s="27"/>
      <c r="B113" s="31"/>
      <c r="C113" s="58"/>
      <c r="D113" s="58"/>
      <c r="E113" s="31"/>
      <c r="F113" s="15"/>
      <c r="G113" s="58"/>
      <c r="H113" s="6"/>
      <c r="I113" s="10">
        <v>2017</v>
      </c>
      <c r="J113" s="10">
        <v>2018</v>
      </c>
      <c r="K113" s="48"/>
      <c r="L113" s="48"/>
    </row>
    <row r="114" spans="1:12" ht="27" customHeight="1">
      <c r="A114" s="112" t="s">
        <v>141</v>
      </c>
      <c r="B114" s="113" t="s">
        <v>44</v>
      </c>
      <c r="C114" s="115">
        <f>I114/C41/12*1000</f>
        <v>27810.179448497223</v>
      </c>
      <c r="D114" s="115">
        <f>J114/D41/12*1000</f>
        <v>28980.147078023005</v>
      </c>
      <c r="E114" s="115">
        <f>D114-C114</f>
        <v>1169.9676295257814</v>
      </c>
      <c r="F114" s="115">
        <f>D114/C114*100</f>
        <v>104.20697619622517</v>
      </c>
      <c r="G114" s="53"/>
      <c r="H114" s="8"/>
      <c r="I114" s="20">
        <f>SUM(I116:I180)</f>
        <v>1143665.81964</v>
      </c>
      <c r="J114" s="20">
        <f>SUM(J116:J180)</f>
        <v>1118749.5978</v>
      </c>
      <c r="K114" s="48"/>
      <c r="L114" s="48"/>
    </row>
    <row r="115" spans="1:12" ht="15.75" customHeight="1">
      <c r="A115" s="106" t="s">
        <v>6</v>
      </c>
      <c r="B115" s="113"/>
      <c r="C115" s="128"/>
      <c r="D115" s="128"/>
      <c r="E115" s="129"/>
      <c r="F115" s="128"/>
      <c r="G115" s="63"/>
      <c r="H115" s="8"/>
      <c r="I115" s="19"/>
      <c r="J115" s="19"/>
      <c r="K115" s="48"/>
      <c r="L115" s="48"/>
    </row>
    <row r="116" spans="1:12" ht="15.75" customHeight="1">
      <c r="A116" s="106" t="s">
        <v>72</v>
      </c>
      <c r="B116" s="107" t="s">
        <v>44</v>
      </c>
      <c r="C116" s="108">
        <v>25938.1</v>
      </c>
      <c r="D116" s="108">
        <v>26571.32</v>
      </c>
      <c r="E116" s="108">
        <f aca="true" t="shared" si="3" ref="E116:E179">D116-C116</f>
        <v>633.2200000000012</v>
      </c>
      <c r="F116" s="108">
        <f aca="true" t="shared" si="4" ref="F116:F179">D116/C116*100</f>
        <v>102.44127364764574</v>
      </c>
      <c r="G116" s="33"/>
      <c r="H116" s="21"/>
      <c r="I116" s="22">
        <f aca="true" t="shared" si="5" ref="I116:I147">C116*C43*12/1000</f>
        <v>16185.374399999999</v>
      </c>
      <c r="J116" s="22">
        <f aca="true" t="shared" si="6" ref="J116:J179">D116*D43*12/1000</f>
        <v>16899.359519999998</v>
      </c>
      <c r="K116" s="48"/>
      <c r="L116" s="48"/>
    </row>
    <row r="117" spans="1:12" ht="16.5" customHeight="1">
      <c r="A117" s="106" t="s">
        <v>71</v>
      </c>
      <c r="B117" s="107" t="s">
        <v>44</v>
      </c>
      <c r="C117" s="108">
        <v>26024.9</v>
      </c>
      <c r="D117" s="108">
        <v>28409.82</v>
      </c>
      <c r="E117" s="108">
        <f t="shared" si="3"/>
        <v>2384.9199999999983</v>
      </c>
      <c r="F117" s="108">
        <f t="shared" si="4"/>
        <v>109.16399294521784</v>
      </c>
      <c r="G117" s="33"/>
      <c r="H117" s="21"/>
      <c r="I117" s="22">
        <f t="shared" si="5"/>
        <v>26857.696799999998</v>
      </c>
      <c r="J117" s="22">
        <f t="shared" si="6"/>
        <v>29659.852079999997</v>
      </c>
      <c r="K117" s="48"/>
      <c r="L117" s="48"/>
    </row>
    <row r="118" spans="1:12" ht="15.75" customHeight="1">
      <c r="A118" s="106" t="s">
        <v>70</v>
      </c>
      <c r="B118" s="107" t="s">
        <v>44</v>
      </c>
      <c r="C118" s="108">
        <v>22786.1</v>
      </c>
      <c r="D118" s="108">
        <v>22809.74</v>
      </c>
      <c r="E118" s="108">
        <f t="shared" si="3"/>
        <v>23.640000000003056</v>
      </c>
      <c r="F118" s="108">
        <f t="shared" si="4"/>
        <v>100.10374746007436</v>
      </c>
      <c r="G118" s="33"/>
      <c r="H118" s="21"/>
      <c r="I118" s="22">
        <f t="shared" si="5"/>
        <v>10390.461599999999</v>
      </c>
      <c r="J118" s="22">
        <f t="shared" si="6"/>
        <v>10401.241440000002</v>
      </c>
      <c r="K118" s="48"/>
      <c r="L118" s="48"/>
    </row>
    <row r="119" spans="1:12" ht="16.5" customHeight="1">
      <c r="A119" s="106" t="s">
        <v>73</v>
      </c>
      <c r="B119" s="107" t="s">
        <v>44</v>
      </c>
      <c r="C119" s="108">
        <v>21048.3</v>
      </c>
      <c r="D119" s="108">
        <v>21307.59</v>
      </c>
      <c r="E119" s="108">
        <f t="shared" si="3"/>
        <v>259.2900000000009</v>
      </c>
      <c r="F119" s="108">
        <f t="shared" si="4"/>
        <v>101.23188095950741</v>
      </c>
      <c r="G119" s="33"/>
      <c r="H119" s="21"/>
      <c r="I119" s="22">
        <f t="shared" si="5"/>
        <v>16922.8332</v>
      </c>
      <c r="J119" s="22">
        <f t="shared" si="6"/>
        <v>16875.61128</v>
      </c>
      <c r="K119" s="48"/>
      <c r="L119" s="48"/>
    </row>
    <row r="120" spans="1:12" ht="16.5" customHeight="1">
      <c r="A120" s="106" t="s">
        <v>54</v>
      </c>
      <c r="B120" s="107" t="s">
        <v>44</v>
      </c>
      <c r="C120" s="108">
        <v>20634.8</v>
      </c>
      <c r="D120" s="108">
        <v>20690.15</v>
      </c>
      <c r="E120" s="108">
        <f t="shared" si="3"/>
        <v>55.35000000000218</v>
      </c>
      <c r="F120" s="108">
        <f t="shared" si="4"/>
        <v>100.26823618353463</v>
      </c>
      <c r="G120" s="33"/>
      <c r="H120" s="21"/>
      <c r="I120" s="22">
        <f t="shared" si="5"/>
        <v>15847.526399999999</v>
      </c>
      <c r="J120" s="22">
        <f t="shared" si="6"/>
        <v>15890.0352</v>
      </c>
      <c r="K120" s="48"/>
      <c r="L120" s="48"/>
    </row>
    <row r="121" spans="1:12" ht="16.5" customHeight="1">
      <c r="A121" s="106" t="s">
        <v>74</v>
      </c>
      <c r="B121" s="107" t="s">
        <v>44</v>
      </c>
      <c r="C121" s="108">
        <v>17968.9</v>
      </c>
      <c r="D121" s="108">
        <v>19223.28</v>
      </c>
      <c r="E121" s="108">
        <f t="shared" si="3"/>
        <v>1254.3799999999974</v>
      </c>
      <c r="F121" s="108">
        <f t="shared" si="4"/>
        <v>106.98083911647345</v>
      </c>
      <c r="G121" s="33"/>
      <c r="H121" s="21"/>
      <c r="I121" s="22">
        <f t="shared" si="5"/>
        <v>7978.1916</v>
      </c>
      <c r="J121" s="22">
        <f t="shared" si="6"/>
        <v>8304.45696</v>
      </c>
      <c r="K121" s="48"/>
      <c r="L121" s="48"/>
    </row>
    <row r="122" spans="1:12" ht="16.5" customHeight="1">
      <c r="A122" s="106" t="s">
        <v>69</v>
      </c>
      <c r="B122" s="107" t="s">
        <v>44</v>
      </c>
      <c r="C122" s="108">
        <v>16655.4</v>
      </c>
      <c r="D122" s="108">
        <v>18079.89</v>
      </c>
      <c r="E122" s="108">
        <f t="shared" si="3"/>
        <v>1424.489999999998</v>
      </c>
      <c r="F122" s="108">
        <f t="shared" si="4"/>
        <v>108.55272163982852</v>
      </c>
      <c r="G122" s="33"/>
      <c r="H122" s="21"/>
      <c r="I122" s="22">
        <f t="shared" si="5"/>
        <v>2398.3776000000003</v>
      </c>
      <c r="J122" s="22">
        <f t="shared" si="6"/>
        <v>2603.50416</v>
      </c>
      <c r="K122" s="48"/>
      <c r="L122" s="48"/>
    </row>
    <row r="123" spans="1:12" ht="16.5" customHeight="1">
      <c r="A123" s="106" t="s">
        <v>41</v>
      </c>
      <c r="B123" s="107" t="s">
        <v>44</v>
      </c>
      <c r="C123" s="108">
        <v>13723.7</v>
      </c>
      <c r="D123" s="108">
        <v>18943.6</v>
      </c>
      <c r="E123" s="108">
        <f t="shared" si="3"/>
        <v>5219.899999999998</v>
      </c>
      <c r="F123" s="108">
        <f t="shared" si="4"/>
        <v>138.03566093691933</v>
      </c>
      <c r="G123" s="33"/>
      <c r="H123" s="21"/>
      <c r="I123" s="22">
        <f t="shared" si="5"/>
        <v>1152.7908</v>
      </c>
      <c r="J123" s="22">
        <f t="shared" si="6"/>
        <v>1136.616</v>
      </c>
      <c r="K123" s="48"/>
      <c r="L123" s="48"/>
    </row>
    <row r="124" spans="1:12" ht="16.5" customHeight="1">
      <c r="A124" s="106" t="s">
        <v>56</v>
      </c>
      <c r="B124" s="107" t="s">
        <v>44</v>
      </c>
      <c r="C124" s="108">
        <v>23471.8</v>
      </c>
      <c r="D124" s="108">
        <v>19808.06</v>
      </c>
      <c r="E124" s="108">
        <f t="shared" si="3"/>
        <v>-3663.739999999998</v>
      </c>
      <c r="F124" s="108">
        <f t="shared" si="4"/>
        <v>84.3908860845781</v>
      </c>
      <c r="G124" s="33"/>
      <c r="H124" s="21"/>
      <c r="I124" s="22">
        <f t="shared" si="5"/>
        <v>1408.308</v>
      </c>
      <c r="J124" s="22">
        <f t="shared" si="6"/>
        <v>1188.4836</v>
      </c>
      <c r="K124" s="48"/>
      <c r="L124" s="48"/>
    </row>
    <row r="125" spans="1:12" ht="16.5" customHeight="1">
      <c r="A125" s="106" t="s">
        <v>33</v>
      </c>
      <c r="B125" s="107" t="s">
        <v>44</v>
      </c>
      <c r="C125" s="108">
        <v>20086.8</v>
      </c>
      <c r="D125" s="108">
        <v>23714.47</v>
      </c>
      <c r="E125" s="108">
        <f t="shared" si="3"/>
        <v>3627.670000000002</v>
      </c>
      <c r="F125" s="108">
        <f t="shared" si="4"/>
        <v>118.05996973136588</v>
      </c>
      <c r="G125" s="33"/>
      <c r="H125" s="21"/>
      <c r="I125" s="22">
        <f t="shared" si="5"/>
        <v>11569.996799999999</v>
      </c>
      <c r="J125" s="22">
        <f t="shared" si="6"/>
        <v>10529.22468</v>
      </c>
      <c r="K125" s="48"/>
      <c r="L125" s="48"/>
    </row>
    <row r="126" spans="1:12" ht="16.5" customHeight="1">
      <c r="A126" s="27" t="s">
        <v>51</v>
      </c>
      <c r="B126" s="31" t="s">
        <v>44</v>
      </c>
      <c r="C126" s="15">
        <v>34384.4</v>
      </c>
      <c r="D126" s="15">
        <v>24183.3</v>
      </c>
      <c r="E126" s="15">
        <f t="shared" si="3"/>
        <v>-10201.100000000002</v>
      </c>
      <c r="F126" s="15">
        <f t="shared" si="4"/>
        <v>70.33218552599433</v>
      </c>
      <c r="G126" s="33"/>
      <c r="H126" s="21"/>
      <c r="I126" s="22">
        <f t="shared" si="5"/>
        <v>6601.804800000001</v>
      </c>
      <c r="J126" s="22">
        <f t="shared" si="6"/>
        <v>4933.3931999999995</v>
      </c>
      <c r="K126" s="48"/>
      <c r="L126" s="48"/>
    </row>
    <row r="127" spans="1:12" ht="15.75" customHeight="1">
      <c r="A127" s="106" t="s">
        <v>77</v>
      </c>
      <c r="B127" s="107" t="s">
        <v>44</v>
      </c>
      <c r="C127" s="108">
        <v>30579.9</v>
      </c>
      <c r="D127" s="108">
        <v>30608.4</v>
      </c>
      <c r="E127" s="108">
        <f t="shared" si="3"/>
        <v>28.5</v>
      </c>
      <c r="F127" s="108">
        <f>D127/C127*100</f>
        <v>100.0931984735071</v>
      </c>
      <c r="G127" s="33"/>
      <c r="H127" s="21"/>
      <c r="I127" s="22">
        <f t="shared" si="5"/>
        <v>19448.816400000003</v>
      </c>
      <c r="J127" s="22">
        <f t="shared" si="6"/>
        <v>18732.3408</v>
      </c>
      <c r="K127" s="48"/>
      <c r="L127" s="48"/>
    </row>
    <row r="128" spans="1:12" ht="16.5" customHeight="1">
      <c r="A128" s="106" t="s">
        <v>32</v>
      </c>
      <c r="B128" s="107" t="s">
        <v>44</v>
      </c>
      <c r="C128" s="108">
        <v>30695.8</v>
      </c>
      <c r="D128" s="108">
        <v>30083.6</v>
      </c>
      <c r="E128" s="108">
        <f t="shared" si="3"/>
        <v>-612.2000000000007</v>
      </c>
      <c r="F128" s="108">
        <f t="shared" si="4"/>
        <v>98.00559034134963</v>
      </c>
      <c r="G128" s="33"/>
      <c r="H128" s="21"/>
      <c r="I128" s="22">
        <f t="shared" si="5"/>
        <v>11050.488</v>
      </c>
      <c r="J128" s="22">
        <f t="shared" si="6"/>
        <v>11552.102399999998</v>
      </c>
      <c r="K128" s="48"/>
      <c r="L128" s="48"/>
    </row>
    <row r="129" spans="1:12" ht="16.5" customHeight="1">
      <c r="A129" s="106" t="s">
        <v>78</v>
      </c>
      <c r="B129" s="107" t="s">
        <v>44</v>
      </c>
      <c r="C129" s="108">
        <v>30735.5</v>
      </c>
      <c r="D129" s="108">
        <v>22251.1</v>
      </c>
      <c r="E129" s="107">
        <f t="shared" si="3"/>
        <v>-8484.400000000001</v>
      </c>
      <c r="F129" s="108">
        <f t="shared" si="4"/>
        <v>72.39543849945503</v>
      </c>
      <c r="G129" s="33"/>
      <c r="H129" s="21"/>
      <c r="I129" s="22">
        <f t="shared" si="5"/>
        <v>11064.78</v>
      </c>
      <c r="J129" s="22">
        <f t="shared" si="6"/>
        <v>10146.5016</v>
      </c>
      <c r="K129" s="48"/>
      <c r="L129" s="48"/>
    </row>
    <row r="130" spans="1:12" ht="16.5" customHeight="1">
      <c r="A130" s="106" t="s">
        <v>79</v>
      </c>
      <c r="B130" s="107" t="s">
        <v>44</v>
      </c>
      <c r="C130" s="108">
        <v>31300</v>
      </c>
      <c r="D130" s="108">
        <v>32266.7</v>
      </c>
      <c r="E130" s="108">
        <f t="shared" si="3"/>
        <v>966.7000000000007</v>
      </c>
      <c r="F130" s="108">
        <f t="shared" si="4"/>
        <v>103.08849840255591</v>
      </c>
      <c r="G130" s="33"/>
      <c r="H130" s="21"/>
      <c r="I130" s="22">
        <f t="shared" si="5"/>
        <v>375.6</v>
      </c>
      <c r="J130" s="22">
        <f t="shared" si="6"/>
        <v>387.2004</v>
      </c>
      <c r="K130" s="48"/>
      <c r="L130" s="48"/>
    </row>
    <row r="131" spans="1:12" ht="14.25" customHeight="1">
      <c r="A131" s="106" t="s">
        <v>27</v>
      </c>
      <c r="B131" s="107" t="s">
        <v>44</v>
      </c>
      <c r="C131" s="108">
        <v>27657.1</v>
      </c>
      <c r="D131" s="108">
        <v>37471.4</v>
      </c>
      <c r="E131" s="108">
        <f t="shared" si="3"/>
        <v>9814.300000000003</v>
      </c>
      <c r="F131" s="108">
        <f t="shared" si="4"/>
        <v>135.4856438310597</v>
      </c>
      <c r="G131" s="15"/>
      <c r="H131" s="21"/>
      <c r="I131" s="22">
        <f t="shared" si="5"/>
        <v>2323.1964</v>
      </c>
      <c r="J131" s="22">
        <f t="shared" si="6"/>
        <v>3147.5975999999996</v>
      </c>
      <c r="K131" s="48"/>
      <c r="L131" s="48"/>
    </row>
    <row r="132" spans="1:12" ht="16.5" customHeight="1">
      <c r="A132" s="27" t="s">
        <v>75</v>
      </c>
      <c r="B132" s="31" t="s">
        <v>44</v>
      </c>
      <c r="C132" s="33">
        <v>25530.5</v>
      </c>
      <c r="D132" s="33">
        <v>26492</v>
      </c>
      <c r="E132" s="15">
        <f t="shared" si="3"/>
        <v>961.5</v>
      </c>
      <c r="F132" s="15">
        <f t="shared" si="4"/>
        <v>103.76608370380525</v>
      </c>
      <c r="G132" s="33"/>
      <c r="H132" s="21"/>
      <c r="I132" s="22">
        <f t="shared" si="5"/>
        <v>208022.514</v>
      </c>
      <c r="J132" s="22">
        <f t="shared" si="6"/>
        <v>139559.856</v>
      </c>
      <c r="K132" s="48"/>
      <c r="L132" s="48"/>
    </row>
    <row r="133" spans="1:12" ht="16.5" customHeight="1">
      <c r="A133" s="27" t="s">
        <v>76</v>
      </c>
      <c r="B133" s="31" t="s">
        <v>44</v>
      </c>
      <c r="C133" s="33">
        <v>30269</v>
      </c>
      <c r="D133" s="33">
        <v>30090.5</v>
      </c>
      <c r="E133" s="15">
        <f t="shared" si="3"/>
        <v>-178.5</v>
      </c>
      <c r="F133" s="15">
        <f t="shared" si="4"/>
        <v>99.41028775314679</v>
      </c>
      <c r="G133" s="33"/>
      <c r="H133" s="21"/>
      <c r="I133" s="22">
        <f t="shared" si="5"/>
        <v>36322.8</v>
      </c>
      <c r="J133" s="22">
        <f t="shared" si="6"/>
        <v>36108.6</v>
      </c>
      <c r="K133" s="48"/>
      <c r="L133" s="48"/>
    </row>
    <row r="134" spans="1:12" ht="16.5" customHeight="1">
      <c r="A134" s="27" t="s">
        <v>91</v>
      </c>
      <c r="B134" s="31" t="s">
        <v>49</v>
      </c>
      <c r="C134" s="15">
        <v>23538.7</v>
      </c>
      <c r="D134" s="15">
        <v>26712.4</v>
      </c>
      <c r="E134" s="15">
        <f t="shared" si="3"/>
        <v>3173.7000000000007</v>
      </c>
      <c r="F134" s="15">
        <f t="shared" si="4"/>
        <v>113.4829026241891</v>
      </c>
      <c r="G134" s="33"/>
      <c r="H134" s="21"/>
      <c r="I134" s="22">
        <f t="shared" si="5"/>
        <v>24291.9384</v>
      </c>
      <c r="J134" s="22">
        <f t="shared" si="6"/>
        <v>27246.648</v>
      </c>
      <c r="K134" s="48"/>
      <c r="L134" s="48"/>
    </row>
    <row r="135" spans="1:12" ht="16.5" customHeight="1">
      <c r="A135" s="106" t="s">
        <v>81</v>
      </c>
      <c r="B135" s="107" t="s">
        <v>44</v>
      </c>
      <c r="C135" s="108">
        <v>22394.3</v>
      </c>
      <c r="D135" s="108">
        <v>23439.63</v>
      </c>
      <c r="E135" s="108">
        <f t="shared" si="3"/>
        <v>1045.3300000000017</v>
      </c>
      <c r="F135" s="108">
        <f t="shared" si="4"/>
        <v>104.66783958417992</v>
      </c>
      <c r="G135" s="33"/>
      <c r="H135" s="21"/>
      <c r="I135" s="22">
        <f t="shared" si="5"/>
        <v>11824.190399999998</v>
      </c>
      <c r="J135" s="22">
        <f t="shared" si="6"/>
        <v>12376.12464</v>
      </c>
      <c r="K135" s="48"/>
      <c r="L135" s="48"/>
    </row>
    <row r="136" spans="1:12" ht="16.5" customHeight="1">
      <c r="A136" s="106" t="s">
        <v>88</v>
      </c>
      <c r="B136" s="107" t="s">
        <v>44</v>
      </c>
      <c r="C136" s="108">
        <v>35511.5</v>
      </c>
      <c r="D136" s="108">
        <v>38452.54</v>
      </c>
      <c r="E136" s="108">
        <f t="shared" si="3"/>
        <v>2941.040000000001</v>
      </c>
      <c r="F136" s="108">
        <f t="shared" si="4"/>
        <v>108.28193683736257</v>
      </c>
      <c r="G136" s="33"/>
      <c r="H136" s="21"/>
      <c r="I136" s="22">
        <f t="shared" si="5"/>
        <v>27698.97</v>
      </c>
      <c r="J136" s="22">
        <f t="shared" si="6"/>
        <v>27224.39832</v>
      </c>
      <c r="K136" s="48"/>
      <c r="L136" s="48"/>
    </row>
    <row r="137" spans="1:13" ht="16.5" customHeight="1">
      <c r="A137" s="106" t="s">
        <v>23</v>
      </c>
      <c r="B137" s="107" t="s">
        <v>44</v>
      </c>
      <c r="C137" s="108">
        <v>27346.3</v>
      </c>
      <c r="D137" s="108">
        <v>26779</v>
      </c>
      <c r="E137" s="108">
        <f t="shared" si="3"/>
        <v>-567.2999999999993</v>
      </c>
      <c r="F137" s="108">
        <f t="shared" si="4"/>
        <v>97.92549631942896</v>
      </c>
      <c r="G137" s="33"/>
      <c r="H137" s="21"/>
      <c r="I137" s="22">
        <f t="shared" si="5"/>
        <v>5578.645199999999</v>
      </c>
      <c r="J137" s="22">
        <f t="shared" si="6"/>
        <v>5462.916</v>
      </c>
      <c r="K137" s="48"/>
      <c r="L137" s="48"/>
      <c r="M137" s="1" t="s">
        <v>196</v>
      </c>
    </row>
    <row r="138" spans="1:12" ht="16.5" customHeight="1">
      <c r="A138" s="27" t="s">
        <v>24</v>
      </c>
      <c r="B138" s="31" t="s">
        <v>44</v>
      </c>
      <c r="C138" s="36">
        <v>21634.2</v>
      </c>
      <c r="D138" s="36">
        <v>23453.29</v>
      </c>
      <c r="E138" s="33">
        <f t="shared" si="3"/>
        <v>1819.0900000000001</v>
      </c>
      <c r="F138" s="33">
        <f t="shared" si="4"/>
        <v>108.40839966349576</v>
      </c>
      <c r="G138" s="36"/>
      <c r="H138" s="21"/>
      <c r="I138" s="22">
        <f t="shared" si="5"/>
        <v>9865.1952</v>
      </c>
      <c r="J138" s="22">
        <f t="shared" si="6"/>
        <v>10694.70024</v>
      </c>
      <c r="K138" s="48"/>
      <c r="L138" s="48"/>
    </row>
    <row r="139" spans="1:12" ht="16.5" customHeight="1">
      <c r="A139" s="106" t="s">
        <v>28</v>
      </c>
      <c r="B139" s="107" t="s">
        <v>44</v>
      </c>
      <c r="C139" s="108">
        <v>30436.5</v>
      </c>
      <c r="D139" s="108">
        <v>29036.43</v>
      </c>
      <c r="E139" s="108">
        <f>D139-C139</f>
        <v>-1400.0699999999997</v>
      </c>
      <c r="F139" s="108">
        <f>D139/C139*100</f>
        <v>95.40002956976</v>
      </c>
      <c r="G139" s="33"/>
      <c r="H139" s="21"/>
      <c r="I139" s="22">
        <f t="shared" si="5"/>
        <v>4382.856</v>
      </c>
      <c r="J139" s="22">
        <f t="shared" si="6"/>
        <v>4181.24592</v>
      </c>
      <c r="K139" s="48"/>
      <c r="L139" s="48"/>
    </row>
    <row r="140" spans="1:12" ht="15" customHeight="1">
      <c r="A140" s="106" t="s">
        <v>30</v>
      </c>
      <c r="B140" s="107" t="s">
        <v>44</v>
      </c>
      <c r="C140" s="108">
        <v>38689.9</v>
      </c>
      <c r="D140" s="108">
        <v>38281.33</v>
      </c>
      <c r="E140" s="108">
        <f t="shared" si="3"/>
        <v>-408.5699999999997</v>
      </c>
      <c r="F140" s="108">
        <f t="shared" si="4"/>
        <v>98.94398796585155</v>
      </c>
      <c r="G140" s="33"/>
      <c r="H140" s="21"/>
      <c r="I140" s="22">
        <f t="shared" si="5"/>
        <v>10678.412400000001</v>
      </c>
      <c r="J140" s="22">
        <f t="shared" si="6"/>
        <v>11025.023040000002</v>
      </c>
      <c r="K140" s="48"/>
      <c r="L140" s="48"/>
    </row>
    <row r="141" spans="1:12" ht="16.5" customHeight="1">
      <c r="A141" s="106" t="s">
        <v>29</v>
      </c>
      <c r="B141" s="107" t="s">
        <v>44</v>
      </c>
      <c r="C141" s="108">
        <v>20296.3</v>
      </c>
      <c r="D141" s="108">
        <v>18055</v>
      </c>
      <c r="E141" s="108">
        <f>D141-C141</f>
        <v>-2241.2999999999993</v>
      </c>
      <c r="F141" s="108">
        <f t="shared" si="4"/>
        <v>88.95710055527363</v>
      </c>
      <c r="G141" s="33"/>
      <c r="H141" s="21"/>
      <c r="I141" s="22">
        <f t="shared" si="5"/>
        <v>7306.668</v>
      </c>
      <c r="J141" s="22">
        <f t="shared" si="6"/>
        <v>5849.82</v>
      </c>
      <c r="K141" s="48"/>
      <c r="L141" s="48"/>
    </row>
    <row r="142" spans="1:12" ht="16.5" customHeight="1">
      <c r="A142" s="106" t="s">
        <v>25</v>
      </c>
      <c r="B142" s="107" t="s">
        <v>44</v>
      </c>
      <c r="C142" s="108">
        <v>23427.7</v>
      </c>
      <c r="D142" s="108">
        <v>23970.54</v>
      </c>
      <c r="E142" s="108">
        <f t="shared" si="3"/>
        <v>542.8400000000001</v>
      </c>
      <c r="F142" s="108">
        <f t="shared" si="4"/>
        <v>102.3170861843032</v>
      </c>
      <c r="G142" s="33"/>
      <c r="H142" s="21"/>
      <c r="I142" s="22">
        <f t="shared" si="5"/>
        <v>12650.958</v>
      </c>
      <c r="J142" s="22">
        <f t="shared" si="6"/>
        <v>12368.79864</v>
      </c>
      <c r="K142" s="48"/>
      <c r="L142" s="48"/>
    </row>
    <row r="143" spans="1:12" ht="16.5" customHeight="1">
      <c r="A143" s="106" t="s">
        <v>34</v>
      </c>
      <c r="B143" s="107" t="s">
        <v>44</v>
      </c>
      <c r="C143" s="108">
        <v>36001</v>
      </c>
      <c r="D143" s="108">
        <v>37689.58</v>
      </c>
      <c r="E143" s="108">
        <f t="shared" si="3"/>
        <v>1688.5800000000017</v>
      </c>
      <c r="F143" s="108">
        <f t="shared" si="4"/>
        <v>104.69036971195244</v>
      </c>
      <c r="G143" s="15"/>
      <c r="H143" s="21"/>
      <c r="I143" s="22">
        <f t="shared" si="5"/>
        <v>4752.132</v>
      </c>
      <c r="J143" s="22">
        <f t="shared" si="6"/>
        <v>4522.749600000001</v>
      </c>
      <c r="K143" s="48"/>
      <c r="L143" s="48"/>
    </row>
    <row r="144" spans="1:12" ht="16.5" customHeight="1">
      <c r="A144" s="106" t="s">
        <v>42</v>
      </c>
      <c r="B144" s="107" t="s">
        <v>44</v>
      </c>
      <c r="C144" s="108">
        <v>17300</v>
      </c>
      <c r="D144" s="108">
        <v>19209</v>
      </c>
      <c r="E144" s="108">
        <f t="shared" si="3"/>
        <v>1909</v>
      </c>
      <c r="F144" s="108">
        <f t="shared" si="4"/>
        <v>111.03468208092487</v>
      </c>
      <c r="G144" s="33"/>
      <c r="H144" s="21"/>
      <c r="I144" s="22">
        <f t="shared" si="5"/>
        <v>16400.4</v>
      </c>
      <c r="J144" s="22">
        <f t="shared" si="6"/>
        <v>17518.608</v>
      </c>
      <c r="K144" s="48"/>
      <c r="L144" s="48"/>
    </row>
    <row r="145" spans="1:12" ht="16.5" customHeight="1">
      <c r="A145" s="106" t="s">
        <v>83</v>
      </c>
      <c r="B145" s="107" t="s">
        <v>44</v>
      </c>
      <c r="C145" s="148">
        <v>24976.83</v>
      </c>
      <c r="D145" s="108">
        <v>26017</v>
      </c>
      <c r="E145" s="108">
        <f t="shared" si="3"/>
        <v>1040.1699999999983</v>
      </c>
      <c r="F145" s="108">
        <f t="shared" si="4"/>
        <v>104.16453969538968</v>
      </c>
      <c r="G145" s="39"/>
      <c r="H145" s="21"/>
      <c r="I145" s="22">
        <f t="shared" si="5"/>
        <v>17683.59564</v>
      </c>
      <c r="J145" s="22">
        <f t="shared" si="6"/>
        <v>13112.568</v>
      </c>
      <c r="K145" s="48"/>
      <c r="L145" s="48"/>
    </row>
    <row r="146" spans="1:12" ht="16.5" customHeight="1">
      <c r="A146" s="27" t="s">
        <v>86</v>
      </c>
      <c r="B146" s="31" t="s">
        <v>44</v>
      </c>
      <c r="C146" s="33">
        <v>32102.2</v>
      </c>
      <c r="D146" s="33">
        <v>34810.7</v>
      </c>
      <c r="E146" s="33">
        <f t="shared" si="3"/>
        <v>2708.4999999999964</v>
      </c>
      <c r="F146" s="33">
        <f t="shared" si="4"/>
        <v>108.43711645930807</v>
      </c>
      <c r="G146" s="33"/>
      <c r="H146" s="21"/>
      <c r="I146" s="22">
        <f t="shared" si="5"/>
        <v>35826.0552</v>
      </c>
      <c r="J146" s="22">
        <f t="shared" si="6"/>
        <v>37595.55599999999</v>
      </c>
      <c r="K146" s="48"/>
      <c r="L146" s="48"/>
    </row>
    <row r="147" spans="1:12" ht="16.5" customHeight="1">
      <c r="A147" s="27" t="s">
        <v>26</v>
      </c>
      <c r="B147" s="31" t="s">
        <v>44</v>
      </c>
      <c r="C147" s="89">
        <v>17795</v>
      </c>
      <c r="D147" s="40">
        <v>19345.5</v>
      </c>
      <c r="E147" s="33">
        <f t="shared" si="3"/>
        <v>1550.5</v>
      </c>
      <c r="F147" s="33">
        <f t="shared" si="4"/>
        <v>108.7131216633886</v>
      </c>
      <c r="G147" s="40"/>
      <c r="H147" s="21" t="s">
        <v>179</v>
      </c>
      <c r="I147" s="22">
        <f t="shared" si="5"/>
        <v>6406.2</v>
      </c>
      <c r="J147" s="22">
        <f t="shared" si="6"/>
        <v>6964.38</v>
      </c>
      <c r="K147" s="48"/>
      <c r="L147" s="48"/>
    </row>
    <row r="148" spans="1:12" ht="16.5" customHeight="1" hidden="1">
      <c r="A148" s="27" t="s">
        <v>43</v>
      </c>
      <c r="B148" s="31" t="s">
        <v>44</v>
      </c>
      <c r="C148" s="15"/>
      <c r="D148" s="101"/>
      <c r="E148" s="15"/>
      <c r="F148" s="15"/>
      <c r="G148" s="15"/>
      <c r="H148" s="21"/>
      <c r="I148" s="22">
        <f aca="true" t="shared" si="7" ref="I148:I170">C148*C75*12/1000</f>
        <v>0</v>
      </c>
      <c r="J148" s="22">
        <f t="shared" si="6"/>
        <v>0</v>
      </c>
      <c r="K148" s="48"/>
      <c r="L148" s="48"/>
    </row>
    <row r="149" spans="1:12" ht="16.5" customHeight="1">
      <c r="A149" s="27" t="s">
        <v>53</v>
      </c>
      <c r="B149" s="31" t="s">
        <v>44</v>
      </c>
      <c r="C149" s="33">
        <v>21494.2</v>
      </c>
      <c r="D149" s="33">
        <v>20156.4</v>
      </c>
      <c r="E149" s="33">
        <f t="shared" si="3"/>
        <v>-1337.7999999999993</v>
      </c>
      <c r="F149" s="33">
        <f t="shared" si="4"/>
        <v>93.77599538480148</v>
      </c>
      <c r="G149" s="33"/>
      <c r="H149" s="21"/>
      <c r="I149" s="22">
        <f t="shared" si="7"/>
        <v>93112.8744</v>
      </c>
      <c r="J149" s="22">
        <f t="shared" si="6"/>
        <v>83447.49600000001</v>
      </c>
      <c r="K149" s="48"/>
      <c r="L149" s="48"/>
    </row>
    <row r="150" spans="1:12" ht="16.5" customHeight="1" hidden="1">
      <c r="A150" s="27"/>
      <c r="B150" s="31" t="s">
        <v>44</v>
      </c>
      <c r="C150" s="33"/>
      <c r="D150" s="101"/>
      <c r="E150" s="33">
        <f t="shared" si="3"/>
        <v>0</v>
      </c>
      <c r="F150" s="33" t="e">
        <f t="shared" si="4"/>
        <v>#DIV/0!</v>
      </c>
      <c r="G150" s="33"/>
      <c r="H150" s="21"/>
      <c r="I150" s="22">
        <f t="shared" si="7"/>
        <v>0</v>
      </c>
      <c r="J150" s="22">
        <f t="shared" si="6"/>
        <v>0</v>
      </c>
      <c r="K150" s="48"/>
      <c r="L150" s="48"/>
    </row>
    <row r="151" spans="1:12" ht="16.5" customHeight="1">
      <c r="A151" s="27" t="s">
        <v>84</v>
      </c>
      <c r="B151" s="31" t="s">
        <v>44</v>
      </c>
      <c r="C151" s="33">
        <v>25731.3</v>
      </c>
      <c r="D151" s="33">
        <v>31936.4</v>
      </c>
      <c r="E151" s="33">
        <f t="shared" si="3"/>
        <v>6205.100000000002</v>
      </c>
      <c r="F151" s="33">
        <f t="shared" si="4"/>
        <v>124.11498836047927</v>
      </c>
      <c r="G151" s="33"/>
      <c r="H151" s="21"/>
      <c r="I151" s="22">
        <f t="shared" si="7"/>
        <v>2470.2048</v>
      </c>
      <c r="J151" s="22">
        <f t="shared" si="6"/>
        <v>1916.184</v>
      </c>
      <c r="K151" s="48"/>
      <c r="L151" s="48"/>
    </row>
    <row r="152" spans="1:12" ht="16.5" customHeight="1">
      <c r="A152" s="27" t="s">
        <v>22</v>
      </c>
      <c r="B152" s="31" t="s">
        <v>44</v>
      </c>
      <c r="C152" s="33">
        <v>32170</v>
      </c>
      <c r="D152" s="33">
        <v>40772</v>
      </c>
      <c r="E152" s="33">
        <f t="shared" si="3"/>
        <v>8602</v>
      </c>
      <c r="F152" s="33">
        <f t="shared" si="4"/>
        <v>126.73919801056886</v>
      </c>
      <c r="G152" s="33"/>
      <c r="H152" s="21"/>
      <c r="I152" s="22">
        <f t="shared" si="7"/>
        <v>10809.12</v>
      </c>
      <c r="J152" s="22">
        <f t="shared" si="6"/>
        <v>7338.96</v>
      </c>
      <c r="K152" s="48"/>
      <c r="L152" s="48"/>
    </row>
    <row r="153" spans="1:12" ht="16.5" customHeight="1">
      <c r="A153" s="27" t="s">
        <v>68</v>
      </c>
      <c r="B153" s="31" t="s">
        <v>44</v>
      </c>
      <c r="C153" s="33">
        <v>42866.6</v>
      </c>
      <c r="D153" s="33">
        <v>58986.4</v>
      </c>
      <c r="E153" s="33">
        <f t="shared" si="3"/>
        <v>16119.800000000003</v>
      </c>
      <c r="F153" s="33">
        <f t="shared" si="4"/>
        <v>137.60456859186408</v>
      </c>
      <c r="G153" s="33"/>
      <c r="H153" s="21"/>
      <c r="I153" s="22">
        <f t="shared" si="7"/>
        <v>1543.1976</v>
      </c>
      <c r="J153" s="22">
        <f t="shared" si="6"/>
        <v>1415.6736</v>
      </c>
      <c r="K153" s="48"/>
      <c r="L153" s="48"/>
    </row>
    <row r="154" spans="1:12" ht="16.5" customHeight="1" hidden="1">
      <c r="A154" s="27" t="s">
        <v>35</v>
      </c>
      <c r="B154" s="31" t="s">
        <v>44</v>
      </c>
      <c r="C154" s="33"/>
      <c r="D154" s="101"/>
      <c r="E154" s="33">
        <f t="shared" si="3"/>
        <v>0</v>
      </c>
      <c r="F154" s="33" t="e">
        <f t="shared" si="4"/>
        <v>#DIV/0!</v>
      </c>
      <c r="G154" s="33"/>
      <c r="H154" s="21"/>
      <c r="I154" s="22">
        <f t="shared" si="7"/>
        <v>0</v>
      </c>
      <c r="J154" s="22">
        <f t="shared" si="6"/>
        <v>0</v>
      </c>
      <c r="K154" s="48"/>
      <c r="L154" s="48"/>
    </row>
    <row r="155" spans="1:12" ht="16.5" customHeight="1">
      <c r="A155" s="27" t="s">
        <v>89</v>
      </c>
      <c r="B155" s="31" t="s">
        <v>44</v>
      </c>
      <c r="C155" s="33">
        <v>20430.4</v>
      </c>
      <c r="D155" s="33">
        <v>20450.9</v>
      </c>
      <c r="E155" s="33">
        <f t="shared" si="3"/>
        <v>20.5</v>
      </c>
      <c r="F155" s="33">
        <f t="shared" si="4"/>
        <v>100.10034066880726</v>
      </c>
      <c r="G155" s="33"/>
      <c r="H155" s="21"/>
      <c r="I155" s="22">
        <f t="shared" si="7"/>
        <v>36284.390400000004</v>
      </c>
      <c r="J155" s="22">
        <f t="shared" si="6"/>
        <v>34602.92280000001</v>
      </c>
      <c r="K155" s="48"/>
      <c r="L155" s="48"/>
    </row>
    <row r="156" spans="1:12" ht="16.5" customHeight="1">
      <c r="A156" s="106" t="s">
        <v>19</v>
      </c>
      <c r="B156" s="107" t="s">
        <v>44</v>
      </c>
      <c r="C156" s="108">
        <v>31718</v>
      </c>
      <c r="D156" s="108">
        <v>32081</v>
      </c>
      <c r="E156" s="108">
        <f t="shared" si="3"/>
        <v>363</v>
      </c>
      <c r="F156" s="108">
        <f t="shared" si="4"/>
        <v>101.1444605586733</v>
      </c>
      <c r="G156" s="33"/>
      <c r="H156" s="21"/>
      <c r="I156" s="22">
        <f t="shared" si="7"/>
        <v>42628.992</v>
      </c>
      <c r="J156" s="22">
        <f t="shared" si="6"/>
        <v>43886.808</v>
      </c>
      <c r="K156" s="48"/>
      <c r="L156" s="48"/>
    </row>
    <row r="157" spans="1:12" ht="16.5" customHeight="1">
      <c r="A157" s="106" t="s">
        <v>52</v>
      </c>
      <c r="B157" s="107" t="s">
        <v>44</v>
      </c>
      <c r="C157" s="108">
        <v>42646.7</v>
      </c>
      <c r="D157" s="108">
        <v>44839</v>
      </c>
      <c r="E157" s="108">
        <f t="shared" si="3"/>
        <v>2192.300000000003</v>
      </c>
      <c r="F157" s="108">
        <f t="shared" si="4"/>
        <v>105.14060876925998</v>
      </c>
      <c r="G157" s="33"/>
      <c r="H157" s="21"/>
      <c r="I157" s="22">
        <f t="shared" si="7"/>
        <v>46058.435999999994</v>
      </c>
      <c r="J157" s="22">
        <f t="shared" si="6"/>
        <v>44659.644</v>
      </c>
      <c r="K157" s="48"/>
      <c r="L157" s="48"/>
    </row>
    <row r="158" spans="1:12" ht="16.5" customHeight="1">
      <c r="A158" s="27" t="s">
        <v>87</v>
      </c>
      <c r="B158" s="31" t="s">
        <v>44</v>
      </c>
      <c r="C158" s="33">
        <v>36614</v>
      </c>
      <c r="D158" s="33">
        <v>38090</v>
      </c>
      <c r="E158" s="33">
        <f t="shared" si="3"/>
        <v>1476</v>
      </c>
      <c r="F158" s="33">
        <f t="shared" si="4"/>
        <v>104.03124487900803</v>
      </c>
      <c r="G158" s="33"/>
      <c r="H158" s="21"/>
      <c r="I158" s="22">
        <f t="shared" si="7"/>
        <v>28119.552</v>
      </c>
      <c r="J158" s="22">
        <f t="shared" si="6"/>
        <v>29253.12</v>
      </c>
      <c r="K158" s="48"/>
      <c r="L158" s="48"/>
    </row>
    <row r="159" spans="1:12" ht="16.5" customHeight="1">
      <c r="A159" s="27" t="s">
        <v>20</v>
      </c>
      <c r="B159" s="31" t="s">
        <v>44</v>
      </c>
      <c r="C159" s="33">
        <v>34433.3</v>
      </c>
      <c r="D159" s="33">
        <v>42118.2</v>
      </c>
      <c r="E159" s="33">
        <f t="shared" si="3"/>
        <v>7684.899999999994</v>
      </c>
      <c r="F159" s="33">
        <f t="shared" si="4"/>
        <v>122.3182210244153</v>
      </c>
      <c r="G159" s="33"/>
      <c r="H159" s="21"/>
      <c r="I159" s="22">
        <f t="shared" si="7"/>
        <v>1239.5988</v>
      </c>
      <c r="J159" s="22">
        <f t="shared" si="6"/>
        <v>1010.8367999999999</v>
      </c>
      <c r="K159" s="48"/>
      <c r="L159" s="48"/>
    </row>
    <row r="160" spans="1:12" ht="16.5" customHeight="1">
      <c r="A160" s="27" t="s">
        <v>21</v>
      </c>
      <c r="B160" s="31" t="s">
        <v>44</v>
      </c>
      <c r="C160" s="33">
        <v>38997.1</v>
      </c>
      <c r="D160" s="33">
        <v>32353.12</v>
      </c>
      <c r="E160" s="33">
        <f t="shared" si="3"/>
        <v>-6643.98</v>
      </c>
      <c r="F160" s="33">
        <f t="shared" si="4"/>
        <v>82.96288698390393</v>
      </c>
      <c r="G160" s="33"/>
      <c r="H160" s="21"/>
      <c r="I160" s="22">
        <f t="shared" si="7"/>
        <v>15442.851600000002</v>
      </c>
      <c r="J160" s="22">
        <f t="shared" si="6"/>
        <v>9705.936</v>
      </c>
      <c r="K160" s="48"/>
      <c r="L160" s="48"/>
    </row>
    <row r="161" spans="1:12" ht="16.5" customHeight="1">
      <c r="A161" s="27" t="s">
        <v>55</v>
      </c>
      <c r="B161" s="31" t="s">
        <v>44</v>
      </c>
      <c r="C161" s="33">
        <v>77250</v>
      </c>
      <c r="D161" s="33">
        <v>28092.4</v>
      </c>
      <c r="E161" s="33">
        <f t="shared" si="3"/>
        <v>-49157.6</v>
      </c>
      <c r="F161" s="33">
        <f t="shared" si="4"/>
        <v>36.36556634304207</v>
      </c>
      <c r="G161" s="33"/>
      <c r="H161" s="21"/>
      <c r="I161" s="22">
        <f t="shared" si="7"/>
        <v>3708</v>
      </c>
      <c r="J161" s="22">
        <f t="shared" si="6"/>
        <v>2022.6528000000003</v>
      </c>
      <c r="K161" s="48"/>
      <c r="L161" s="48"/>
    </row>
    <row r="162" spans="1:12" ht="16.5" customHeight="1">
      <c r="A162" s="27" t="s">
        <v>82</v>
      </c>
      <c r="B162" s="31" t="s">
        <v>44</v>
      </c>
      <c r="C162" s="33">
        <v>84879.1</v>
      </c>
      <c r="D162" s="33">
        <v>86347</v>
      </c>
      <c r="E162" s="33">
        <f t="shared" si="3"/>
        <v>1467.8999999999942</v>
      </c>
      <c r="F162" s="33">
        <f t="shared" si="4"/>
        <v>101.72940099506238</v>
      </c>
      <c r="G162" s="33"/>
      <c r="H162" s="21"/>
      <c r="I162" s="22">
        <f t="shared" si="7"/>
        <v>28519.3776</v>
      </c>
      <c r="J162" s="22">
        <f t="shared" si="6"/>
        <v>29012.592</v>
      </c>
      <c r="K162" s="48"/>
      <c r="L162" s="48"/>
    </row>
    <row r="163" spans="1:12" ht="16.5" customHeight="1">
      <c r="A163" s="27" t="s">
        <v>133</v>
      </c>
      <c r="B163" s="31" t="s">
        <v>44</v>
      </c>
      <c r="C163" s="33">
        <v>28505.8</v>
      </c>
      <c r="D163" s="33">
        <v>31114.18</v>
      </c>
      <c r="E163" s="15">
        <f t="shared" si="3"/>
        <v>2608.380000000001</v>
      </c>
      <c r="F163" s="15">
        <f t="shared" si="4"/>
        <v>109.15034835016033</v>
      </c>
      <c r="G163" s="33"/>
      <c r="H163" s="38"/>
      <c r="I163" s="22">
        <f t="shared" si="7"/>
        <v>8893.8096</v>
      </c>
      <c r="J163" s="22">
        <f t="shared" si="6"/>
        <v>9334.254</v>
      </c>
      <c r="K163" s="48"/>
      <c r="L163" s="48"/>
    </row>
    <row r="164" spans="1:12" ht="16.5" customHeight="1">
      <c r="A164" s="27" t="s">
        <v>31</v>
      </c>
      <c r="B164" s="31" t="s">
        <v>44</v>
      </c>
      <c r="C164" s="33">
        <v>24785</v>
      </c>
      <c r="D164" s="15">
        <v>24840</v>
      </c>
      <c r="E164" s="15">
        <f t="shared" si="3"/>
        <v>55</v>
      </c>
      <c r="F164" s="15">
        <f t="shared" si="4"/>
        <v>100.22190841234617</v>
      </c>
      <c r="G164" s="33"/>
      <c r="H164" s="21"/>
      <c r="I164" s="22">
        <f t="shared" si="7"/>
        <v>14276.16</v>
      </c>
      <c r="J164" s="22">
        <f t="shared" si="6"/>
        <v>8644.32</v>
      </c>
      <c r="K164" s="48"/>
      <c r="L164" s="48"/>
    </row>
    <row r="165" spans="1:12" ht="15" customHeight="1">
      <c r="A165" s="27" t="s">
        <v>134</v>
      </c>
      <c r="B165" s="31" t="s">
        <v>44</v>
      </c>
      <c r="C165" s="33">
        <v>36810</v>
      </c>
      <c r="D165" s="33">
        <v>36619</v>
      </c>
      <c r="E165" s="15">
        <f t="shared" si="3"/>
        <v>-191</v>
      </c>
      <c r="F165" s="15">
        <f t="shared" si="4"/>
        <v>99.48111926107036</v>
      </c>
      <c r="G165" s="33"/>
      <c r="H165" s="38"/>
      <c r="I165" s="22">
        <f t="shared" si="7"/>
        <v>4417.2</v>
      </c>
      <c r="J165" s="22">
        <f t="shared" si="6"/>
        <v>3075.996</v>
      </c>
      <c r="K165" s="48"/>
      <c r="L165" s="48"/>
    </row>
    <row r="166" spans="1:12" ht="16.5" customHeight="1">
      <c r="A166" s="27" t="s">
        <v>92</v>
      </c>
      <c r="B166" s="31" t="s">
        <v>44</v>
      </c>
      <c r="C166" s="33">
        <v>25850.6</v>
      </c>
      <c r="D166" s="33">
        <v>26386</v>
      </c>
      <c r="E166" s="15">
        <f t="shared" si="3"/>
        <v>535.4000000000015</v>
      </c>
      <c r="F166" s="15">
        <f t="shared" si="4"/>
        <v>102.0711318112539</v>
      </c>
      <c r="G166" s="33"/>
      <c r="H166" s="21"/>
      <c r="I166" s="22">
        <f t="shared" si="7"/>
        <v>23885.9544</v>
      </c>
      <c r="J166" s="22">
        <f t="shared" si="6"/>
        <v>28180.248</v>
      </c>
      <c r="K166" s="48"/>
      <c r="L166" s="48"/>
    </row>
    <row r="167" spans="1:12" ht="16.5" customHeight="1" hidden="1">
      <c r="A167" s="27" t="s">
        <v>135</v>
      </c>
      <c r="B167" s="31" t="s">
        <v>44</v>
      </c>
      <c r="C167" s="33"/>
      <c r="D167" s="101"/>
      <c r="E167" s="15">
        <f t="shared" si="3"/>
        <v>0</v>
      </c>
      <c r="F167" s="15" t="e">
        <f t="shared" si="4"/>
        <v>#DIV/0!</v>
      </c>
      <c r="G167" s="33"/>
      <c r="H167" s="38"/>
      <c r="I167" s="22">
        <f t="shared" si="7"/>
        <v>0</v>
      </c>
      <c r="J167" s="22">
        <f t="shared" si="6"/>
        <v>0</v>
      </c>
      <c r="K167" s="48"/>
      <c r="L167" s="48"/>
    </row>
    <row r="168" spans="1:12" ht="16.5" customHeight="1">
      <c r="A168" s="27" t="s">
        <v>80</v>
      </c>
      <c r="B168" s="31" t="s">
        <v>44</v>
      </c>
      <c r="C168" s="33">
        <v>24168</v>
      </c>
      <c r="D168" s="33">
        <v>25535.7</v>
      </c>
      <c r="E168" s="28">
        <f t="shared" si="3"/>
        <v>1367.7000000000007</v>
      </c>
      <c r="F168" s="15">
        <f t="shared" si="4"/>
        <v>105.65913604766635</v>
      </c>
      <c r="G168" s="33"/>
      <c r="H168" s="21"/>
      <c r="I168" s="22">
        <f t="shared" si="7"/>
        <v>2610.144</v>
      </c>
      <c r="J168" s="22">
        <f t="shared" si="6"/>
        <v>2757.8556</v>
      </c>
      <c r="K168" s="48"/>
      <c r="L168" s="48"/>
    </row>
    <row r="169" spans="1:12" ht="16.5" customHeight="1">
      <c r="A169" s="27" t="s">
        <v>174</v>
      </c>
      <c r="B169" s="31" t="s">
        <v>44</v>
      </c>
      <c r="C169" s="33">
        <v>35655.5</v>
      </c>
      <c r="D169" s="33">
        <v>36010.61</v>
      </c>
      <c r="E169" s="28">
        <f t="shared" si="3"/>
        <v>355.1100000000006</v>
      </c>
      <c r="F169" s="15">
        <f t="shared" si="4"/>
        <v>100.99594732930403</v>
      </c>
      <c r="G169" s="33"/>
      <c r="H169" s="21"/>
      <c r="I169" s="22">
        <f t="shared" si="7"/>
        <v>5562.258</v>
      </c>
      <c r="J169" s="22">
        <f t="shared" si="6"/>
        <v>3889.14588</v>
      </c>
      <c r="K169" s="48"/>
      <c r="L169" s="48"/>
    </row>
    <row r="170" spans="1:12" ht="16.5" customHeight="1">
      <c r="A170" s="27" t="s">
        <v>177</v>
      </c>
      <c r="B170" s="31" t="s">
        <v>44</v>
      </c>
      <c r="C170" s="33">
        <v>37760</v>
      </c>
      <c r="D170" s="33">
        <v>37458.4</v>
      </c>
      <c r="E170" s="28">
        <f t="shared" si="3"/>
        <v>-301.59999999999854</v>
      </c>
      <c r="F170" s="15">
        <f t="shared" si="4"/>
        <v>99.20127118644069</v>
      </c>
      <c r="G170" s="33"/>
      <c r="H170" s="21"/>
      <c r="I170" s="22">
        <f t="shared" si="7"/>
        <v>160857.6</v>
      </c>
      <c r="J170" s="22">
        <f t="shared" si="6"/>
        <v>164517.29280000002</v>
      </c>
      <c r="K170" s="48"/>
      <c r="L170" s="48"/>
    </row>
    <row r="171" spans="1:12" ht="16.5" customHeight="1">
      <c r="A171" s="30" t="s">
        <v>185</v>
      </c>
      <c r="B171" s="31" t="s">
        <v>44</v>
      </c>
      <c r="C171" s="33">
        <v>19163</v>
      </c>
      <c r="D171" s="33">
        <v>21603.1</v>
      </c>
      <c r="E171" s="28">
        <f t="shared" si="3"/>
        <v>2440.0999999999985</v>
      </c>
      <c r="F171" s="15" t="s">
        <v>195</v>
      </c>
      <c r="G171" s="33"/>
      <c r="H171" s="21"/>
      <c r="I171" s="22">
        <f aca="true" t="shared" si="8" ref="I171:J180">C171*C98*12/1000</f>
        <v>4599.12</v>
      </c>
      <c r="J171" s="22">
        <f t="shared" si="6"/>
        <v>7517.878799999999</v>
      </c>
      <c r="K171" s="48"/>
      <c r="L171" s="48"/>
    </row>
    <row r="172" spans="1:12" ht="16.5" customHeight="1">
      <c r="A172" s="106" t="s">
        <v>186</v>
      </c>
      <c r="B172" s="107" t="s">
        <v>44</v>
      </c>
      <c r="C172" s="108">
        <v>13677.8</v>
      </c>
      <c r="D172" s="108">
        <v>20595.85</v>
      </c>
      <c r="E172" s="107">
        <f t="shared" si="3"/>
        <v>6918.049999999999</v>
      </c>
      <c r="F172" s="108">
        <f t="shared" si="4"/>
        <v>150.5786749331033</v>
      </c>
      <c r="G172" s="33"/>
      <c r="H172" s="21"/>
      <c r="I172" s="22">
        <f t="shared" si="8"/>
        <v>492.40079999999995</v>
      </c>
      <c r="J172" s="22">
        <f t="shared" si="6"/>
        <v>1235.751</v>
      </c>
      <c r="K172" s="48"/>
      <c r="L172" s="48"/>
    </row>
    <row r="173" spans="1:12" ht="16.5" customHeight="1">
      <c r="A173" s="30" t="s">
        <v>187</v>
      </c>
      <c r="B173" s="31" t="s">
        <v>44</v>
      </c>
      <c r="C173" s="33">
        <v>54155.6</v>
      </c>
      <c r="D173" s="33">
        <v>39166.7</v>
      </c>
      <c r="E173" s="28">
        <f t="shared" si="3"/>
        <v>-14988.900000000001</v>
      </c>
      <c r="F173" s="15" t="s">
        <v>195</v>
      </c>
      <c r="G173" s="33"/>
      <c r="H173" s="21"/>
      <c r="I173" s="22">
        <f t="shared" si="8"/>
        <v>1949.6016</v>
      </c>
      <c r="J173" s="22">
        <f t="shared" si="6"/>
        <v>1410.0012</v>
      </c>
      <c r="K173" s="48"/>
      <c r="L173" s="48"/>
    </row>
    <row r="174" spans="1:12" ht="16.5" customHeight="1">
      <c r="A174" s="30" t="s">
        <v>188</v>
      </c>
      <c r="B174" s="31" t="s">
        <v>44</v>
      </c>
      <c r="C174" s="15">
        <v>25051.3</v>
      </c>
      <c r="D174" s="15">
        <v>25149.4</v>
      </c>
      <c r="E174" s="31">
        <f t="shared" si="3"/>
        <v>98.10000000000218</v>
      </c>
      <c r="F174" s="15">
        <f t="shared" si="4"/>
        <v>100.39159644409672</v>
      </c>
      <c r="G174" s="33"/>
      <c r="H174" s="21"/>
      <c r="I174" s="22">
        <f t="shared" si="8"/>
        <v>3908.0027999999998</v>
      </c>
      <c r="J174" s="22">
        <f t="shared" si="6"/>
        <v>4225.099200000001</v>
      </c>
      <c r="K174" s="48"/>
      <c r="L174" s="48"/>
    </row>
    <row r="175" spans="1:12" ht="16.5" customHeight="1">
      <c r="A175" s="106" t="s">
        <v>189</v>
      </c>
      <c r="B175" s="107" t="s">
        <v>44</v>
      </c>
      <c r="C175" s="108">
        <v>21025</v>
      </c>
      <c r="D175" s="108">
        <v>22027.8</v>
      </c>
      <c r="E175" s="107">
        <f t="shared" si="3"/>
        <v>1002.7999999999993</v>
      </c>
      <c r="F175" s="108" t="s">
        <v>195</v>
      </c>
      <c r="G175" s="33"/>
      <c r="H175" s="21"/>
      <c r="I175" s="22">
        <f t="shared" si="8"/>
        <v>1009.2</v>
      </c>
      <c r="J175" s="22">
        <f t="shared" si="6"/>
        <v>1586.0015999999998</v>
      </c>
      <c r="K175" s="48"/>
      <c r="L175" s="48"/>
    </row>
    <row r="176" spans="1:12" ht="16.5" customHeight="1">
      <c r="A176" s="30" t="s">
        <v>190</v>
      </c>
      <c r="B176" s="31" t="s">
        <v>44</v>
      </c>
      <c r="C176" s="33">
        <v>0</v>
      </c>
      <c r="D176" s="33">
        <v>33047.3</v>
      </c>
      <c r="E176" s="28">
        <f t="shared" si="3"/>
        <v>33047.3</v>
      </c>
      <c r="F176" s="15" t="e">
        <f t="shared" si="4"/>
        <v>#DIV/0!</v>
      </c>
      <c r="G176" s="33"/>
      <c r="H176" s="21"/>
      <c r="I176" s="22">
        <f t="shared" si="8"/>
        <v>0</v>
      </c>
      <c r="J176" s="22">
        <f t="shared" si="6"/>
        <v>3965.676</v>
      </c>
      <c r="K176" s="48"/>
      <c r="L176" s="48"/>
    </row>
    <row r="177" spans="1:12" ht="16.5" customHeight="1">
      <c r="A177" s="30" t="s">
        <v>191</v>
      </c>
      <c r="B177" s="31" t="s">
        <v>44</v>
      </c>
      <c r="C177" s="33">
        <v>0</v>
      </c>
      <c r="D177" s="33">
        <v>44825.3</v>
      </c>
      <c r="E177" s="28">
        <f t="shared" si="3"/>
        <v>44825.3</v>
      </c>
      <c r="F177" s="15" t="s">
        <v>195</v>
      </c>
      <c r="G177" s="33"/>
      <c r="H177" s="21"/>
      <c r="I177" s="22">
        <f t="shared" si="8"/>
        <v>0</v>
      </c>
      <c r="J177" s="22">
        <f t="shared" si="6"/>
        <v>537.9036000000001</v>
      </c>
      <c r="K177" s="48"/>
      <c r="L177" s="48"/>
    </row>
    <row r="178" spans="1:12" ht="16.5" customHeight="1">
      <c r="A178" s="30" t="s">
        <v>192</v>
      </c>
      <c r="B178" s="31" t="s">
        <v>44</v>
      </c>
      <c r="C178" s="33">
        <v>0</v>
      </c>
      <c r="D178" s="33">
        <v>25100</v>
      </c>
      <c r="E178" s="28">
        <f t="shared" si="3"/>
        <v>25100</v>
      </c>
      <c r="F178" s="15" t="s">
        <v>195</v>
      </c>
      <c r="G178" s="33"/>
      <c r="H178" s="21"/>
      <c r="I178" s="22">
        <f t="shared" si="8"/>
        <v>0</v>
      </c>
      <c r="J178" s="22">
        <f t="shared" si="6"/>
        <v>301.2</v>
      </c>
      <c r="K178" s="48"/>
      <c r="L178" s="48"/>
    </row>
    <row r="179" spans="1:12" ht="16.5" customHeight="1">
      <c r="A179" s="30" t="s">
        <v>193</v>
      </c>
      <c r="B179" s="31" t="s">
        <v>44</v>
      </c>
      <c r="C179" s="33">
        <v>0</v>
      </c>
      <c r="D179" s="33">
        <v>48625</v>
      </c>
      <c r="E179" s="28">
        <f t="shared" si="3"/>
        <v>48625</v>
      </c>
      <c r="F179" s="15" t="e">
        <f t="shared" si="4"/>
        <v>#DIV/0!</v>
      </c>
      <c r="G179" s="33"/>
      <c r="H179" s="21"/>
      <c r="I179" s="22">
        <f t="shared" si="8"/>
        <v>0</v>
      </c>
      <c r="J179" s="22">
        <f t="shared" si="6"/>
        <v>4668</v>
      </c>
      <c r="K179" s="48"/>
      <c r="L179" s="48"/>
    </row>
    <row r="180" spans="1:12" ht="16.5" customHeight="1">
      <c r="A180" s="30" t="s">
        <v>194</v>
      </c>
      <c r="B180" s="31" t="s">
        <v>44</v>
      </c>
      <c r="C180" s="33">
        <v>0</v>
      </c>
      <c r="D180" s="33">
        <v>46181.9</v>
      </c>
      <c r="E180" s="28">
        <f>D180-C180</f>
        <v>46181.9</v>
      </c>
      <c r="F180" s="15" t="s">
        <v>195</v>
      </c>
      <c r="G180" s="33"/>
      <c r="H180" s="21"/>
      <c r="I180" s="22">
        <f t="shared" si="8"/>
        <v>0</v>
      </c>
      <c r="J180" s="22">
        <f t="shared" si="8"/>
        <v>50430.63480000001</v>
      </c>
      <c r="K180" s="48"/>
      <c r="L180" s="48"/>
    </row>
    <row r="181" spans="1:12" ht="18" customHeight="1">
      <c r="A181" s="109" t="s">
        <v>58</v>
      </c>
      <c r="B181" s="110"/>
      <c r="C181" s="111"/>
      <c r="D181" s="111"/>
      <c r="E181" s="111"/>
      <c r="F181" s="111"/>
      <c r="G181" s="95"/>
      <c r="H181" s="6"/>
      <c r="I181" s="22"/>
      <c r="J181" s="22"/>
      <c r="K181" s="48"/>
      <c r="L181" s="48"/>
    </row>
    <row r="182" spans="1:12" ht="16.5" customHeight="1">
      <c r="A182" s="112" t="s">
        <v>45</v>
      </c>
      <c r="B182" s="113" t="s">
        <v>49</v>
      </c>
      <c r="C182" s="114">
        <v>102</v>
      </c>
      <c r="D182" s="114">
        <v>96</v>
      </c>
      <c r="E182" s="113">
        <f aca="true" t="shared" si="9" ref="E182:E187">D182-C182</f>
        <v>-6</v>
      </c>
      <c r="F182" s="115">
        <f aca="true" t="shared" si="10" ref="F182:F189">D182/C182*100</f>
        <v>94.11764705882352</v>
      </c>
      <c r="G182" s="64"/>
      <c r="H182" s="6"/>
      <c r="I182" s="22"/>
      <c r="J182" s="22"/>
      <c r="K182" s="48"/>
      <c r="L182" s="48"/>
    </row>
    <row r="183" spans="1:12" ht="16.5" customHeight="1">
      <c r="A183" s="106" t="s">
        <v>66</v>
      </c>
      <c r="B183" s="107" t="s">
        <v>49</v>
      </c>
      <c r="C183" s="108">
        <f>C182/C40</f>
        <v>9.902912621359222</v>
      </c>
      <c r="D183" s="108">
        <f>D182/D40</f>
        <v>9.320388349514563</v>
      </c>
      <c r="E183" s="108">
        <f t="shared" si="9"/>
        <v>-0.5825242718446599</v>
      </c>
      <c r="F183" s="108">
        <f t="shared" si="10"/>
        <v>94.11764705882352</v>
      </c>
      <c r="G183" s="33"/>
      <c r="H183" s="6"/>
      <c r="I183" s="6"/>
      <c r="J183" s="6"/>
      <c r="K183" s="48"/>
      <c r="L183" s="48"/>
    </row>
    <row r="184" spans="1:12" ht="16.5" customHeight="1">
      <c r="A184" s="112" t="s">
        <v>46</v>
      </c>
      <c r="B184" s="113" t="s">
        <v>49</v>
      </c>
      <c r="C184" s="113">
        <v>227</v>
      </c>
      <c r="D184" s="113">
        <v>286</v>
      </c>
      <c r="E184" s="113">
        <f t="shared" si="9"/>
        <v>59</v>
      </c>
      <c r="F184" s="115">
        <f>D184/C184*100</f>
        <v>125.99118942731278</v>
      </c>
      <c r="G184" s="87"/>
      <c r="H184" s="6"/>
      <c r="I184" s="6"/>
      <c r="J184" s="6"/>
      <c r="K184" s="48"/>
      <c r="L184" s="48"/>
    </row>
    <row r="185" spans="1:12" ht="16.5" customHeight="1">
      <c r="A185" s="106" t="s">
        <v>47</v>
      </c>
      <c r="B185" s="107" t="s">
        <v>49</v>
      </c>
      <c r="C185" s="108">
        <f>C184/C40</f>
        <v>22.03883495145631</v>
      </c>
      <c r="D185" s="108">
        <f>D184/D40</f>
        <v>27.766990291262132</v>
      </c>
      <c r="E185" s="108">
        <f t="shared" si="9"/>
        <v>5.728155339805824</v>
      </c>
      <c r="F185" s="108">
        <f t="shared" si="10"/>
        <v>125.99118942731278</v>
      </c>
      <c r="G185" s="33"/>
      <c r="H185" s="6"/>
      <c r="I185" s="6"/>
      <c r="J185" s="6"/>
      <c r="K185" s="48"/>
      <c r="L185" s="48"/>
    </row>
    <row r="186" spans="1:12" ht="16.5" customHeight="1">
      <c r="A186" s="112" t="s">
        <v>111</v>
      </c>
      <c r="B186" s="113" t="s">
        <v>49</v>
      </c>
      <c r="C186" s="114">
        <f>C182-C184</f>
        <v>-125</v>
      </c>
      <c r="D186" s="114">
        <f>D182-D184</f>
        <v>-190</v>
      </c>
      <c r="E186" s="113">
        <f t="shared" si="9"/>
        <v>-65</v>
      </c>
      <c r="F186" s="115" t="s">
        <v>205</v>
      </c>
      <c r="G186" s="64"/>
      <c r="H186" s="6"/>
      <c r="I186" s="6"/>
      <c r="J186" s="6"/>
      <c r="K186" s="48"/>
      <c r="L186" s="48"/>
    </row>
    <row r="187" spans="1:12" ht="16.5" customHeight="1">
      <c r="A187" s="106" t="s">
        <v>47</v>
      </c>
      <c r="B187" s="107" t="s">
        <v>49</v>
      </c>
      <c r="C187" s="108">
        <f>C186/C40</f>
        <v>-12.135922330097086</v>
      </c>
      <c r="D187" s="108">
        <f>D186/D40</f>
        <v>-18.44660194174757</v>
      </c>
      <c r="E187" s="108">
        <f t="shared" si="9"/>
        <v>-6.3106796116504835</v>
      </c>
      <c r="F187" s="108" t="s">
        <v>199</v>
      </c>
      <c r="G187" s="33"/>
      <c r="H187" s="6"/>
      <c r="I187" s="6"/>
      <c r="J187" s="6"/>
      <c r="K187" s="48"/>
      <c r="L187" s="48"/>
    </row>
    <row r="188" spans="1:12" ht="12.75" customHeight="1" hidden="1">
      <c r="A188" s="43" t="s">
        <v>48</v>
      </c>
      <c r="B188" s="45" t="s">
        <v>49</v>
      </c>
      <c r="C188" s="56">
        <v>211</v>
      </c>
      <c r="D188" s="56">
        <v>211</v>
      </c>
      <c r="E188" s="3">
        <f>D188-C188</f>
        <v>0</v>
      </c>
      <c r="F188" s="3">
        <f t="shared" si="10"/>
        <v>100</v>
      </c>
      <c r="G188" s="56"/>
      <c r="H188" s="6"/>
      <c r="I188" s="6"/>
      <c r="J188" s="6"/>
      <c r="K188" s="48"/>
      <c r="L188" s="48"/>
    </row>
    <row r="189" spans="1:12" ht="12.75" customHeight="1" hidden="1">
      <c r="A189" s="44" t="s">
        <v>50</v>
      </c>
      <c r="B189" s="45" t="s">
        <v>49</v>
      </c>
      <c r="C189" s="56">
        <v>74</v>
      </c>
      <c r="D189" s="56">
        <v>74</v>
      </c>
      <c r="E189" s="3">
        <f>D189-C189</f>
        <v>0</v>
      </c>
      <c r="F189" s="3">
        <f t="shared" si="10"/>
        <v>100</v>
      </c>
      <c r="G189" s="56"/>
      <c r="H189" s="6"/>
      <c r="I189" s="6"/>
      <c r="J189" s="6"/>
      <c r="K189" s="48"/>
      <c r="L189" s="48"/>
    </row>
    <row r="190" spans="1:12" ht="18" customHeight="1">
      <c r="A190" s="109" t="s">
        <v>59</v>
      </c>
      <c r="B190" s="110"/>
      <c r="C190" s="111"/>
      <c r="D190" s="111"/>
      <c r="E190" s="111"/>
      <c r="F190" s="111"/>
      <c r="G190" s="95"/>
      <c r="H190" s="6"/>
      <c r="I190" s="14"/>
      <c r="J190" s="14"/>
      <c r="K190" s="48"/>
      <c r="L190" s="48"/>
    </row>
    <row r="191" spans="1:12" ht="16.5" customHeight="1">
      <c r="A191" s="122" t="s">
        <v>60</v>
      </c>
      <c r="B191" s="107" t="s">
        <v>49</v>
      </c>
      <c r="C191" s="127">
        <v>9</v>
      </c>
      <c r="D191" s="116">
        <v>21</v>
      </c>
      <c r="E191" s="116">
        <f>D191-C191</f>
        <v>12</v>
      </c>
      <c r="F191" s="149" t="s">
        <v>200</v>
      </c>
      <c r="G191" s="88"/>
      <c r="H191" s="6"/>
      <c r="I191" s="6"/>
      <c r="J191" s="6"/>
      <c r="K191" s="48"/>
      <c r="L191" s="48"/>
    </row>
    <row r="192" spans="1:12" ht="16.5" customHeight="1">
      <c r="A192" s="122" t="s">
        <v>61</v>
      </c>
      <c r="B192" s="107" t="s">
        <v>118</v>
      </c>
      <c r="C192" s="127">
        <v>47</v>
      </c>
      <c r="D192" s="116">
        <v>6</v>
      </c>
      <c r="E192" s="116">
        <f>D192-C192</f>
        <v>-41</v>
      </c>
      <c r="F192" s="108">
        <f>D192/C192*100</f>
        <v>12.76595744680851</v>
      </c>
      <c r="G192" s="88"/>
      <c r="H192" s="6"/>
      <c r="I192" s="6"/>
      <c r="J192" s="6"/>
      <c r="K192" s="51"/>
      <c r="L192" s="51"/>
    </row>
    <row r="193" spans="1:12" ht="18" customHeight="1">
      <c r="A193" s="123" t="s">
        <v>62</v>
      </c>
      <c r="B193" s="107" t="s">
        <v>118</v>
      </c>
      <c r="C193" s="127">
        <v>12</v>
      </c>
      <c r="D193" s="127">
        <v>6</v>
      </c>
      <c r="E193" s="116">
        <f>D193-C193</f>
        <v>-6</v>
      </c>
      <c r="F193" s="108">
        <f>D193/C193*100</f>
        <v>50</v>
      </c>
      <c r="G193" s="88"/>
      <c r="H193" s="6"/>
      <c r="I193" s="6"/>
      <c r="J193" s="6"/>
      <c r="K193" s="51"/>
      <c r="L193" s="51"/>
    </row>
    <row r="194" spans="1:12" ht="16.5" customHeight="1">
      <c r="A194" s="122" t="s">
        <v>63</v>
      </c>
      <c r="B194" s="107" t="s">
        <v>118</v>
      </c>
      <c r="C194" s="127">
        <v>47</v>
      </c>
      <c r="D194" s="116">
        <v>27</v>
      </c>
      <c r="E194" s="116">
        <f>D194-C194</f>
        <v>-20</v>
      </c>
      <c r="F194" s="108">
        <f>D194/C194*100</f>
        <v>57.446808510638306</v>
      </c>
      <c r="G194" s="88"/>
      <c r="H194" s="6"/>
      <c r="I194" s="6"/>
      <c r="J194" s="6"/>
      <c r="K194" s="48"/>
      <c r="L194" s="48"/>
    </row>
    <row r="195" spans="1:12" ht="16.5" customHeight="1">
      <c r="A195" s="122" t="s">
        <v>64</v>
      </c>
      <c r="B195" s="107" t="s">
        <v>118</v>
      </c>
      <c r="C195" s="127">
        <v>10</v>
      </c>
      <c r="D195" s="116">
        <v>0</v>
      </c>
      <c r="E195" s="116">
        <f>D195-C195</f>
        <v>-10</v>
      </c>
      <c r="F195" s="149" t="s">
        <v>201</v>
      </c>
      <c r="G195" s="88"/>
      <c r="H195" s="6"/>
      <c r="I195" s="6"/>
      <c r="J195" s="6"/>
      <c r="K195" s="48"/>
      <c r="L195" s="48"/>
    </row>
    <row r="196" spans="1:12" ht="15.75" customHeight="1">
      <c r="A196" s="136" t="s">
        <v>65</v>
      </c>
      <c r="B196" s="137"/>
      <c r="C196" s="138"/>
      <c r="D196" s="138"/>
      <c r="E196" s="135"/>
      <c r="F196" s="135"/>
      <c r="G196" s="86"/>
      <c r="H196" s="6"/>
      <c r="I196" s="6"/>
      <c r="J196" s="6"/>
      <c r="K196" s="48"/>
      <c r="L196" s="48"/>
    </row>
    <row r="197" spans="1:12" ht="15" customHeight="1">
      <c r="A197" s="136" t="s">
        <v>132</v>
      </c>
      <c r="B197" s="137" t="s">
        <v>132</v>
      </c>
      <c r="C197" s="139">
        <v>18</v>
      </c>
      <c r="D197" s="139">
        <v>38</v>
      </c>
      <c r="E197" s="139">
        <f>D197-C197</f>
        <v>20</v>
      </c>
      <c r="F197" s="135">
        <f>D197/C197*100</f>
        <v>211.11111111111111</v>
      </c>
      <c r="G197" s="29"/>
      <c r="H197" s="6"/>
      <c r="I197" s="6"/>
      <c r="J197" s="6"/>
      <c r="K197" s="48"/>
      <c r="L197" s="48"/>
    </row>
    <row r="198" spans="1:12" ht="15" customHeight="1">
      <c r="A198" s="136" t="s">
        <v>167</v>
      </c>
      <c r="B198" s="137" t="s">
        <v>18</v>
      </c>
      <c r="C198" s="135">
        <v>230.4</v>
      </c>
      <c r="D198" s="135">
        <v>1077.6</v>
      </c>
      <c r="E198" s="135">
        <f>D198-C198</f>
        <v>847.1999999999999</v>
      </c>
      <c r="F198" s="135" t="s">
        <v>214</v>
      </c>
      <c r="G198" s="33"/>
      <c r="H198" s="6"/>
      <c r="I198" s="6"/>
      <c r="J198" s="6"/>
      <c r="K198" s="48"/>
      <c r="L198" s="48"/>
    </row>
    <row r="199" spans="1:12" ht="32.25" customHeight="1">
      <c r="A199" s="117" t="s">
        <v>112</v>
      </c>
      <c r="B199" s="118" t="s">
        <v>1</v>
      </c>
      <c r="C199" s="119" t="s">
        <v>183</v>
      </c>
      <c r="D199" s="119" t="s">
        <v>184</v>
      </c>
      <c r="E199" s="119" t="s">
        <v>117</v>
      </c>
      <c r="F199" s="120" t="s">
        <v>3</v>
      </c>
      <c r="G199" s="84"/>
      <c r="H199" s="6"/>
      <c r="I199" s="6"/>
      <c r="J199" s="6"/>
      <c r="K199" s="48"/>
      <c r="L199" s="48"/>
    </row>
    <row r="200" spans="1:12" ht="18" customHeight="1">
      <c r="A200" s="121" t="s">
        <v>113</v>
      </c>
      <c r="B200" s="113" t="s">
        <v>118</v>
      </c>
      <c r="C200" s="114">
        <v>132</v>
      </c>
      <c r="D200" s="114">
        <f>D202+D203+D204</f>
        <v>23</v>
      </c>
      <c r="E200" s="114">
        <f aca="true" t="shared" si="11" ref="E200:E225">D200-C200</f>
        <v>-109</v>
      </c>
      <c r="F200" s="115">
        <f>D200/C200*100</f>
        <v>17.424242424242426</v>
      </c>
      <c r="G200" s="64"/>
      <c r="H200" s="6"/>
      <c r="I200" s="6"/>
      <c r="J200" s="6"/>
      <c r="K200" s="48"/>
      <c r="L200" s="48"/>
    </row>
    <row r="201" spans="1:12" ht="13.5" customHeight="1">
      <c r="A201" s="122" t="s">
        <v>6</v>
      </c>
      <c r="B201" s="107"/>
      <c r="C201" s="116"/>
      <c r="D201" s="116"/>
      <c r="E201" s="116"/>
      <c r="F201" s="108"/>
      <c r="G201" s="29"/>
      <c r="H201" s="6"/>
      <c r="I201" s="6"/>
      <c r="J201" s="6"/>
      <c r="K201" s="48"/>
      <c r="L201" s="48"/>
    </row>
    <row r="202" spans="1:12" ht="15" customHeight="1">
      <c r="A202" s="123" t="s">
        <v>114</v>
      </c>
      <c r="B202" s="107" t="s">
        <v>118</v>
      </c>
      <c r="C202" s="116">
        <v>100</v>
      </c>
      <c r="D202" s="116">
        <v>23</v>
      </c>
      <c r="E202" s="116">
        <f t="shared" si="11"/>
        <v>-77</v>
      </c>
      <c r="F202" s="108">
        <f>D202/C202*100</f>
        <v>23</v>
      </c>
      <c r="G202" s="29"/>
      <c r="H202" s="6"/>
      <c r="I202" s="6"/>
      <c r="J202" s="6"/>
      <c r="K202" s="157" t="s">
        <v>159</v>
      </c>
      <c r="L202" s="158"/>
    </row>
    <row r="203" spans="1:12" ht="15" customHeight="1">
      <c r="A203" s="122" t="s">
        <v>115</v>
      </c>
      <c r="B203" s="107" t="s">
        <v>118</v>
      </c>
      <c r="C203" s="116">
        <v>0</v>
      </c>
      <c r="D203" s="116">
        <v>0</v>
      </c>
      <c r="E203" s="116">
        <f t="shared" si="11"/>
        <v>0</v>
      </c>
      <c r="F203" s="108" t="e">
        <f>D203/C203*100</f>
        <v>#DIV/0!</v>
      </c>
      <c r="G203" s="29"/>
      <c r="H203" s="6"/>
      <c r="I203" s="6"/>
      <c r="J203" s="6"/>
      <c r="K203" s="48"/>
      <c r="L203" s="48"/>
    </row>
    <row r="204" spans="1:12" ht="15.75" customHeight="1">
      <c r="A204" s="122" t="s">
        <v>116</v>
      </c>
      <c r="B204" s="107" t="s">
        <v>118</v>
      </c>
      <c r="C204" s="116">
        <v>32</v>
      </c>
      <c r="D204" s="116">
        <v>0</v>
      </c>
      <c r="E204" s="116">
        <f t="shared" si="11"/>
        <v>-32</v>
      </c>
      <c r="F204" s="108" t="s">
        <v>195</v>
      </c>
      <c r="G204" s="29"/>
      <c r="H204" s="6"/>
      <c r="I204" s="6"/>
      <c r="J204" s="6"/>
      <c r="K204" s="48"/>
      <c r="L204" s="48"/>
    </row>
    <row r="205" spans="1:12" ht="25.5">
      <c r="A205" s="109" t="s">
        <v>10</v>
      </c>
      <c r="B205" s="124" t="s">
        <v>1</v>
      </c>
      <c r="C205" s="119" t="s">
        <v>183</v>
      </c>
      <c r="D205" s="119" t="s">
        <v>184</v>
      </c>
      <c r="E205" s="125" t="s">
        <v>117</v>
      </c>
      <c r="F205" s="126" t="s">
        <v>3</v>
      </c>
      <c r="G205" s="83" t="s">
        <v>175</v>
      </c>
      <c r="K205" s="48"/>
      <c r="L205" s="48"/>
    </row>
    <row r="206" spans="1:12" ht="18" customHeight="1">
      <c r="A206" s="144" t="s">
        <v>142</v>
      </c>
      <c r="B206" s="141" t="s">
        <v>8</v>
      </c>
      <c r="C206" s="133">
        <f>SUM(C208:C224)</f>
        <v>8760.599999999999</v>
      </c>
      <c r="D206" s="133">
        <f>SUM(D208:D224)</f>
        <v>9998.7</v>
      </c>
      <c r="E206" s="133">
        <f>E208+E210+E211+E213+E214+E215+E216+E218+E220+E209+E219</f>
        <v>1088.1</v>
      </c>
      <c r="F206" s="133">
        <f>D206/C206*100</f>
        <v>114.13259365796866</v>
      </c>
      <c r="G206" s="46">
        <f>SUM(G208:G221)</f>
        <v>55852.299999999996</v>
      </c>
      <c r="K206" s="48"/>
      <c r="L206" s="48"/>
    </row>
    <row r="207" spans="1:12" ht="15" customHeight="1">
      <c r="A207" s="136" t="s">
        <v>11</v>
      </c>
      <c r="B207" s="137"/>
      <c r="C207" s="134"/>
      <c r="D207" s="134"/>
      <c r="E207" s="134"/>
      <c r="F207" s="134"/>
      <c r="G207" s="52"/>
      <c r="K207" s="48"/>
      <c r="L207" s="48"/>
    </row>
    <row r="208" spans="1:12" ht="15" customHeight="1">
      <c r="A208" s="136" t="s">
        <v>119</v>
      </c>
      <c r="B208" s="137" t="s">
        <v>8</v>
      </c>
      <c r="C208" s="135">
        <v>5000</v>
      </c>
      <c r="D208" s="135">
        <v>4973.2</v>
      </c>
      <c r="E208" s="135">
        <f>D208-C208</f>
        <v>-26.800000000000182</v>
      </c>
      <c r="F208" s="135">
        <f>D208/C208*100</f>
        <v>99.464</v>
      </c>
      <c r="G208" s="15">
        <v>27106.6</v>
      </c>
      <c r="K208" s="48"/>
      <c r="L208" s="48"/>
    </row>
    <row r="209" spans="1:12" ht="14.25" customHeight="1">
      <c r="A209" s="136" t="s">
        <v>120</v>
      </c>
      <c r="B209" s="137" t="s">
        <v>8</v>
      </c>
      <c r="C209" s="135">
        <v>550</v>
      </c>
      <c r="D209" s="135">
        <v>564.8</v>
      </c>
      <c r="E209" s="135">
        <f t="shared" si="11"/>
        <v>14.799999999999955</v>
      </c>
      <c r="F209" s="135">
        <f aca="true" t="shared" si="12" ref="F209:F219">D209/C209*100</f>
        <v>102.69090909090907</v>
      </c>
      <c r="G209" s="15">
        <v>2459.3</v>
      </c>
      <c r="K209" s="48"/>
      <c r="L209" s="48"/>
    </row>
    <row r="210" spans="1:12" ht="13.5" customHeight="1">
      <c r="A210" s="136" t="s">
        <v>14</v>
      </c>
      <c r="B210" s="137" t="s">
        <v>8</v>
      </c>
      <c r="C210" s="135">
        <v>33</v>
      </c>
      <c r="D210" s="135">
        <v>20.1</v>
      </c>
      <c r="E210" s="135">
        <f t="shared" si="11"/>
        <v>-12.899999999999999</v>
      </c>
      <c r="F210" s="135">
        <f t="shared" si="12"/>
        <v>60.909090909090914</v>
      </c>
      <c r="G210" s="15">
        <v>81</v>
      </c>
      <c r="K210" s="48"/>
      <c r="L210" s="48"/>
    </row>
    <row r="211" spans="1:12" ht="18" customHeight="1">
      <c r="A211" s="145" t="s">
        <v>121</v>
      </c>
      <c r="B211" s="137" t="s">
        <v>8</v>
      </c>
      <c r="C211" s="135">
        <v>120</v>
      </c>
      <c r="D211" s="135">
        <v>340.5</v>
      </c>
      <c r="E211" s="135">
        <f t="shared" si="11"/>
        <v>220.5</v>
      </c>
      <c r="F211" s="135">
        <f t="shared" si="12"/>
        <v>283.75</v>
      </c>
      <c r="G211" s="15">
        <v>1874</v>
      </c>
      <c r="K211" s="151" t="s">
        <v>156</v>
      </c>
      <c r="L211" s="152"/>
    </row>
    <row r="212" spans="1:12" ht="15.75" customHeight="1">
      <c r="A212" s="145" t="s">
        <v>176</v>
      </c>
      <c r="B212" s="137" t="s">
        <v>8</v>
      </c>
      <c r="C212" s="135">
        <v>1600</v>
      </c>
      <c r="D212" s="135">
        <v>1717.2</v>
      </c>
      <c r="E212" s="135">
        <f t="shared" si="11"/>
        <v>117.20000000000005</v>
      </c>
      <c r="F212" s="135">
        <f t="shared" si="12"/>
        <v>107.325</v>
      </c>
      <c r="G212" s="15">
        <v>14473.2</v>
      </c>
      <c r="K212" s="81"/>
      <c r="L212" s="82"/>
    </row>
    <row r="213" spans="1:12" ht="17.25" customHeight="1">
      <c r="A213" s="136" t="s">
        <v>122</v>
      </c>
      <c r="B213" s="137" t="s">
        <v>8</v>
      </c>
      <c r="C213" s="135">
        <v>1250</v>
      </c>
      <c r="D213" s="135">
        <v>1427.3</v>
      </c>
      <c r="E213" s="135">
        <f t="shared" si="11"/>
        <v>177.29999999999995</v>
      </c>
      <c r="F213" s="135">
        <f>D213/C213*100</f>
        <v>114.184</v>
      </c>
      <c r="G213" s="15">
        <v>7530</v>
      </c>
      <c r="K213" s="48"/>
      <c r="L213" s="48"/>
    </row>
    <row r="214" spans="1:12" ht="15.75" customHeight="1">
      <c r="A214" s="136" t="s">
        <v>123</v>
      </c>
      <c r="B214" s="137" t="s">
        <v>8</v>
      </c>
      <c r="C214" s="135">
        <v>0.3</v>
      </c>
      <c r="D214" s="135">
        <v>0.2</v>
      </c>
      <c r="E214" s="135">
        <f t="shared" si="11"/>
        <v>-0.09999999999999998</v>
      </c>
      <c r="F214" s="135" t="s">
        <v>210</v>
      </c>
      <c r="G214" s="15">
        <v>2.1</v>
      </c>
      <c r="K214" s="153" t="s">
        <v>157</v>
      </c>
      <c r="L214" s="154"/>
    </row>
    <row r="215" spans="1:12" ht="15.75" customHeight="1">
      <c r="A215" s="146" t="s">
        <v>124</v>
      </c>
      <c r="B215" s="137" t="s">
        <v>8</v>
      </c>
      <c r="C215" s="135">
        <v>170</v>
      </c>
      <c r="D215" s="135">
        <v>755.7</v>
      </c>
      <c r="E215" s="135">
        <f t="shared" si="11"/>
        <v>585.7</v>
      </c>
      <c r="F215" s="135">
        <f t="shared" si="12"/>
        <v>444.52941176470586</v>
      </c>
      <c r="G215" s="15">
        <v>2220</v>
      </c>
      <c r="K215" s="48"/>
      <c r="L215" s="48"/>
    </row>
    <row r="216" spans="1:12" ht="16.5" customHeight="1">
      <c r="A216" s="146" t="s">
        <v>125</v>
      </c>
      <c r="B216" s="137" t="s">
        <v>8</v>
      </c>
      <c r="C216" s="135">
        <v>29.8</v>
      </c>
      <c r="D216" s="135">
        <v>133.5</v>
      </c>
      <c r="E216" s="135">
        <f t="shared" si="11"/>
        <v>103.7</v>
      </c>
      <c r="F216" s="135" t="s">
        <v>211</v>
      </c>
      <c r="G216" s="15">
        <v>62.4</v>
      </c>
      <c r="K216" s="48"/>
      <c r="L216" s="48"/>
    </row>
    <row r="217" spans="1:12" ht="15" customHeight="1" hidden="1">
      <c r="A217" s="146" t="s">
        <v>126</v>
      </c>
      <c r="B217" s="137" t="s">
        <v>8</v>
      </c>
      <c r="C217" s="135">
        <v>0</v>
      </c>
      <c r="D217" s="135">
        <v>0</v>
      </c>
      <c r="E217" s="135">
        <f t="shared" si="11"/>
        <v>0</v>
      </c>
      <c r="F217" s="135" t="e">
        <f t="shared" si="12"/>
        <v>#DIV/0!</v>
      </c>
      <c r="G217" s="15">
        <v>12.6</v>
      </c>
      <c r="K217" s="48"/>
      <c r="L217" s="48"/>
    </row>
    <row r="218" spans="1:12" ht="15" customHeight="1">
      <c r="A218" s="146" t="s">
        <v>15</v>
      </c>
      <c r="B218" s="137" t="s">
        <v>8</v>
      </c>
      <c r="C218" s="135">
        <v>7.5</v>
      </c>
      <c r="D218" s="135">
        <v>5.9</v>
      </c>
      <c r="E218" s="135">
        <f t="shared" si="11"/>
        <v>-1.5999999999999996</v>
      </c>
      <c r="F218" s="135" t="s">
        <v>212</v>
      </c>
      <c r="G218" s="15">
        <v>31.1</v>
      </c>
      <c r="K218" s="43"/>
      <c r="L218" s="43"/>
    </row>
    <row r="219" spans="1:12" ht="15.75" customHeight="1">
      <c r="A219" s="146" t="s">
        <v>13</v>
      </c>
      <c r="B219" s="137" t="s">
        <v>8</v>
      </c>
      <c r="C219" s="135">
        <v>0</v>
      </c>
      <c r="D219" s="135">
        <v>27.5</v>
      </c>
      <c r="E219" s="135">
        <f t="shared" si="11"/>
        <v>27.5</v>
      </c>
      <c r="F219" s="135" t="e">
        <f t="shared" si="12"/>
        <v>#DIV/0!</v>
      </c>
      <c r="G219" s="15"/>
      <c r="K219" s="48"/>
      <c r="L219" s="48"/>
    </row>
    <row r="220" spans="1:12" ht="16.5" customHeight="1" hidden="1">
      <c r="A220" s="146" t="s">
        <v>36</v>
      </c>
      <c r="B220" s="137" t="s">
        <v>8</v>
      </c>
      <c r="C220" s="135"/>
      <c r="D220" s="135"/>
      <c r="E220" s="135">
        <f t="shared" si="11"/>
        <v>0</v>
      </c>
      <c r="F220" s="135"/>
      <c r="G220" s="15"/>
      <c r="K220" s="48"/>
      <c r="L220" s="48"/>
    </row>
    <row r="221" spans="1:12" ht="15" customHeight="1" hidden="1">
      <c r="A221" s="136" t="s">
        <v>127</v>
      </c>
      <c r="B221" s="137" t="s">
        <v>8</v>
      </c>
      <c r="C221" s="135">
        <v>0</v>
      </c>
      <c r="D221" s="135">
        <v>0</v>
      </c>
      <c r="E221" s="135">
        <f t="shared" si="11"/>
        <v>0</v>
      </c>
      <c r="F221" s="135" t="s">
        <v>195</v>
      </c>
      <c r="G221" s="15"/>
      <c r="K221" s="48"/>
      <c r="L221" s="48"/>
    </row>
    <row r="222" spans="1:12" ht="12.75" customHeight="1" hidden="1">
      <c r="A222" s="147"/>
      <c r="B222" s="137" t="s">
        <v>8</v>
      </c>
      <c r="C222" s="133"/>
      <c r="D222" s="133"/>
      <c r="E222" s="135">
        <f t="shared" si="11"/>
        <v>0</v>
      </c>
      <c r="F222" s="135" t="e">
        <f aca="true" t="shared" si="13" ref="F222:F228">D222/C222*100</f>
        <v>#DIV/0!</v>
      </c>
      <c r="G222" s="60"/>
      <c r="K222" s="48"/>
      <c r="L222" s="48"/>
    </row>
    <row r="223" spans="1:12" ht="12.75" customHeight="1" hidden="1">
      <c r="A223" s="144"/>
      <c r="B223" s="137" t="s">
        <v>8</v>
      </c>
      <c r="C223" s="133"/>
      <c r="D223" s="133"/>
      <c r="E223" s="133">
        <f t="shared" si="11"/>
        <v>0</v>
      </c>
      <c r="F223" s="135" t="e">
        <f t="shared" si="13"/>
        <v>#DIV/0!</v>
      </c>
      <c r="G223" s="60"/>
      <c r="K223" s="48"/>
      <c r="L223" s="48"/>
    </row>
    <row r="224" spans="1:12" ht="12.75" customHeight="1">
      <c r="A224" s="136" t="s">
        <v>209</v>
      </c>
      <c r="B224" s="137" t="s">
        <v>8</v>
      </c>
      <c r="C224" s="135">
        <v>0</v>
      </c>
      <c r="D224" s="135">
        <v>32.8</v>
      </c>
      <c r="E224" s="133"/>
      <c r="F224" s="135"/>
      <c r="G224" s="60"/>
      <c r="K224" s="48"/>
      <c r="L224" s="48"/>
    </row>
    <row r="225" spans="1:12" ht="15.75" customHeight="1">
      <c r="A225" s="147" t="s">
        <v>143</v>
      </c>
      <c r="B225" s="141" t="s">
        <v>8</v>
      </c>
      <c r="C225" s="133">
        <f>C230+C231+C232+C234+C233</f>
        <v>28601.3</v>
      </c>
      <c r="D225" s="133">
        <f>D230+D231+D232+D234+D233</f>
        <v>570.8000000000001</v>
      </c>
      <c r="E225" s="133">
        <f t="shared" si="11"/>
        <v>-28030.5</v>
      </c>
      <c r="F225" s="133">
        <f t="shared" si="13"/>
        <v>1.9957134815550344</v>
      </c>
      <c r="G225" s="46">
        <f>G230+G231+G232+G234+G233</f>
        <v>49805.2</v>
      </c>
      <c r="K225" s="48"/>
      <c r="L225" s="48"/>
    </row>
    <row r="226" spans="1:12" ht="12.75" customHeight="1" hidden="1">
      <c r="A226" s="136" t="s">
        <v>6</v>
      </c>
      <c r="B226" s="137"/>
      <c r="C226" s="134"/>
      <c r="D226" s="134"/>
      <c r="E226" s="134"/>
      <c r="F226" s="135" t="e">
        <f t="shared" si="13"/>
        <v>#DIV/0!</v>
      </c>
      <c r="G226" s="52"/>
      <c r="K226" s="48"/>
      <c r="L226" s="48"/>
    </row>
    <row r="227" spans="1:12" ht="12.75" customHeight="1" hidden="1">
      <c r="A227" s="136" t="s">
        <v>17</v>
      </c>
      <c r="B227" s="137" t="s">
        <v>8</v>
      </c>
      <c r="C227" s="134"/>
      <c r="D227" s="134"/>
      <c r="E227" s="134"/>
      <c r="F227" s="135" t="e">
        <f t="shared" si="13"/>
        <v>#DIV/0!</v>
      </c>
      <c r="G227" s="52"/>
      <c r="K227" s="48"/>
      <c r="L227" s="48"/>
    </row>
    <row r="228" spans="1:12" ht="12.75" customHeight="1" hidden="1">
      <c r="A228" s="136" t="s">
        <v>16</v>
      </c>
      <c r="B228" s="137" t="s">
        <v>8</v>
      </c>
      <c r="C228" s="134"/>
      <c r="D228" s="134"/>
      <c r="E228" s="134"/>
      <c r="F228" s="135" t="e">
        <f t="shared" si="13"/>
        <v>#DIV/0!</v>
      </c>
      <c r="G228" s="52"/>
      <c r="K228" s="48"/>
      <c r="L228" s="48"/>
    </row>
    <row r="229" spans="1:12" ht="12.75" customHeight="1">
      <c r="A229" s="136" t="s">
        <v>6</v>
      </c>
      <c r="B229" s="137"/>
      <c r="C229" s="134"/>
      <c r="D229" s="134"/>
      <c r="E229" s="134"/>
      <c r="F229" s="135"/>
      <c r="G229" s="52"/>
      <c r="K229" s="48"/>
      <c r="L229" s="48"/>
    </row>
    <row r="230" spans="1:12" ht="17.25" customHeight="1">
      <c r="A230" s="136" t="s">
        <v>37</v>
      </c>
      <c r="B230" s="137" t="s">
        <v>8</v>
      </c>
      <c r="C230" s="135">
        <v>497.1</v>
      </c>
      <c r="D230" s="135">
        <v>497.1</v>
      </c>
      <c r="E230" s="135">
        <f aca="true" t="shared" si="14" ref="E230:E235">D230-C230</f>
        <v>0</v>
      </c>
      <c r="F230" s="135">
        <f>D230/C230*100</f>
        <v>100</v>
      </c>
      <c r="G230" s="15">
        <v>2577.8</v>
      </c>
      <c r="K230" s="48"/>
      <c r="L230" s="48"/>
    </row>
    <row r="231" spans="1:12" ht="15" customHeight="1">
      <c r="A231" s="136" t="s">
        <v>38</v>
      </c>
      <c r="B231" s="137" t="s">
        <v>8</v>
      </c>
      <c r="C231" s="135">
        <v>480.7</v>
      </c>
      <c r="D231" s="135">
        <v>73.7</v>
      </c>
      <c r="E231" s="135">
        <f t="shared" si="14"/>
        <v>-407</v>
      </c>
      <c r="F231" s="135">
        <f>D231/C231*100</f>
        <v>15.331807780320366</v>
      </c>
      <c r="G231" s="15">
        <v>407.2</v>
      </c>
      <c r="K231" s="48"/>
      <c r="L231" s="48"/>
    </row>
    <row r="232" spans="1:12" ht="16.5" customHeight="1">
      <c r="A232" s="136" t="s">
        <v>39</v>
      </c>
      <c r="B232" s="137" t="s">
        <v>8</v>
      </c>
      <c r="C232" s="135">
        <v>27623.5</v>
      </c>
      <c r="D232" s="135">
        <v>0</v>
      </c>
      <c r="E232" s="135">
        <f t="shared" si="14"/>
        <v>-27623.5</v>
      </c>
      <c r="F232" s="135">
        <f>D232/C232*100</f>
        <v>0</v>
      </c>
      <c r="G232" s="15">
        <v>46820.2</v>
      </c>
      <c r="K232" s="155" t="s">
        <v>160</v>
      </c>
      <c r="L232" s="156"/>
    </row>
    <row r="233" spans="1:12" ht="15.75" customHeight="1" hidden="1">
      <c r="A233" s="136" t="s">
        <v>130</v>
      </c>
      <c r="B233" s="137" t="s">
        <v>8</v>
      </c>
      <c r="C233" s="135">
        <v>0</v>
      </c>
      <c r="D233" s="135">
        <v>0</v>
      </c>
      <c r="E233" s="135">
        <f t="shared" si="14"/>
        <v>0</v>
      </c>
      <c r="F233" s="135" t="e">
        <f>D233/C233*100</f>
        <v>#DIV/0!</v>
      </c>
      <c r="G233" s="15"/>
      <c r="K233" s="48"/>
      <c r="L233" s="48"/>
    </row>
    <row r="234" spans="1:12" ht="21" customHeight="1" hidden="1">
      <c r="A234" s="136" t="s">
        <v>131</v>
      </c>
      <c r="B234" s="137" t="s">
        <v>8</v>
      </c>
      <c r="C234" s="135"/>
      <c r="D234" s="135"/>
      <c r="E234" s="135">
        <f t="shared" si="14"/>
        <v>0</v>
      </c>
      <c r="F234" s="135"/>
      <c r="G234" s="15"/>
      <c r="K234" s="155" t="s">
        <v>158</v>
      </c>
      <c r="L234" s="156"/>
    </row>
    <row r="235" spans="1:12" ht="18" customHeight="1">
      <c r="A235" s="144" t="s">
        <v>129</v>
      </c>
      <c r="B235" s="141" t="s">
        <v>8</v>
      </c>
      <c r="C235" s="133">
        <f>C206+C222+C223+C225</f>
        <v>37361.899999999994</v>
      </c>
      <c r="D235" s="133">
        <f>D206+D222+D223+D225</f>
        <v>10569.5</v>
      </c>
      <c r="E235" s="133">
        <f t="shared" si="14"/>
        <v>-26792.399999999994</v>
      </c>
      <c r="F235" s="133">
        <f>D235/C235*100</f>
        <v>28.289514184235813</v>
      </c>
      <c r="G235" s="46">
        <f>G206+G222+G223+G225</f>
        <v>105657.5</v>
      </c>
      <c r="K235" s="48"/>
      <c r="L235" s="48"/>
    </row>
    <row r="236" spans="1:12" ht="25.5">
      <c r="A236" s="121"/>
      <c r="B236" s="113"/>
      <c r="C236" s="119" t="s">
        <v>183</v>
      </c>
      <c r="D236" s="119" t="s">
        <v>184</v>
      </c>
      <c r="E236" s="130" t="s">
        <v>117</v>
      </c>
      <c r="F236" s="115" t="s">
        <v>3</v>
      </c>
      <c r="G236" s="71"/>
      <c r="K236" s="48"/>
      <c r="L236" s="48"/>
    </row>
    <row r="237" spans="1:12" ht="18" customHeight="1">
      <c r="A237" s="140" t="s">
        <v>128</v>
      </c>
      <c r="B237" s="141" t="s">
        <v>8</v>
      </c>
      <c r="C237" s="133">
        <f>C239+C240+C241+C242+C243+C244+C245+C246+C248+C261+C247</f>
        <v>87810.3</v>
      </c>
      <c r="D237" s="133">
        <f>D239+D240+D241+D242+D243+D244+D245+D246+D248+D261+D247</f>
        <v>11187.8</v>
      </c>
      <c r="E237" s="133">
        <f>D237-C237</f>
        <v>-76622.5</v>
      </c>
      <c r="F237" s="133">
        <f>D237/C237*100</f>
        <v>12.740874362119248</v>
      </c>
      <c r="G237" s="46">
        <v>105657.5</v>
      </c>
      <c r="K237" s="48"/>
      <c r="L237" s="48"/>
    </row>
    <row r="238" spans="1:12" ht="18" customHeight="1">
      <c r="A238" s="142" t="s">
        <v>12</v>
      </c>
      <c r="B238" s="137" t="s">
        <v>8</v>
      </c>
      <c r="C238" s="135"/>
      <c r="D238" s="135"/>
      <c r="E238" s="135"/>
      <c r="F238" s="135"/>
      <c r="G238" s="15"/>
      <c r="K238" s="48"/>
      <c r="L238" s="48"/>
    </row>
    <row r="239" spans="1:12" s="41" customFormat="1" ht="15" customHeight="1">
      <c r="A239" s="142" t="s">
        <v>166</v>
      </c>
      <c r="B239" s="137" t="s">
        <v>8</v>
      </c>
      <c r="C239" s="135">
        <v>12914.7</v>
      </c>
      <c r="D239" s="135">
        <v>1982.3</v>
      </c>
      <c r="E239" s="135">
        <f aca="true" t="shared" si="15" ref="E239:E261">D239-C239</f>
        <v>-10932.400000000001</v>
      </c>
      <c r="F239" s="135">
        <f aca="true" t="shared" si="16" ref="F239:F261">D239/C239*100</f>
        <v>15.34917574546834</v>
      </c>
      <c r="G239" s="15">
        <v>12337.9</v>
      </c>
      <c r="K239" s="50"/>
      <c r="L239" s="50"/>
    </row>
    <row r="240" spans="1:12" ht="15" customHeight="1">
      <c r="A240" s="142" t="s">
        <v>170</v>
      </c>
      <c r="B240" s="137" t="s">
        <v>8</v>
      </c>
      <c r="C240" s="135">
        <v>480.5</v>
      </c>
      <c r="D240" s="135">
        <v>73.5</v>
      </c>
      <c r="E240" s="135">
        <f t="shared" si="15"/>
        <v>-407</v>
      </c>
      <c r="F240" s="135">
        <f t="shared" si="16"/>
        <v>15.29656607700312</v>
      </c>
      <c r="G240" s="15">
        <v>407</v>
      </c>
      <c r="K240" s="48"/>
      <c r="L240" s="48"/>
    </row>
    <row r="241" spans="1:12" ht="24" customHeight="1">
      <c r="A241" s="143" t="s">
        <v>161</v>
      </c>
      <c r="B241" s="137" t="s">
        <v>8</v>
      </c>
      <c r="C241" s="135">
        <v>553</v>
      </c>
      <c r="D241" s="135">
        <v>33.7</v>
      </c>
      <c r="E241" s="135">
        <f t="shared" si="15"/>
        <v>-519.3</v>
      </c>
      <c r="F241" s="135">
        <f t="shared" si="16"/>
        <v>6.094032549728753</v>
      </c>
      <c r="G241" s="15">
        <v>483</v>
      </c>
      <c r="K241" s="48"/>
      <c r="L241" s="48"/>
    </row>
    <row r="242" spans="1:12" ht="15.75" customHeight="1">
      <c r="A242" s="142" t="s">
        <v>171</v>
      </c>
      <c r="B242" s="137" t="s">
        <v>8</v>
      </c>
      <c r="C242" s="135">
        <v>18919.2</v>
      </c>
      <c r="D242" s="135">
        <v>2504.2</v>
      </c>
      <c r="E242" s="135">
        <f t="shared" si="15"/>
        <v>-16415</v>
      </c>
      <c r="F242" s="135">
        <f t="shared" si="16"/>
        <v>13.23628906084824</v>
      </c>
      <c r="G242" s="15">
        <v>42258.8</v>
      </c>
      <c r="K242" s="48"/>
      <c r="L242" s="48"/>
    </row>
    <row r="243" spans="1:12" ht="15" customHeight="1">
      <c r="A243" s="142" t="s">
        <v>172</v>
      </c>
      <c r="B243" s="137" t="s">
        <v>8</v>
      </c>
      <c r="C243" s="135">
        <v>200</v>
      </c>
      <c r="D243" s="135">
        <v>60</v>
      </c>
      <c r="E243" s="135">
        <f t="shared" si="15"/>
        <v>-140</v>
      </c>
      <c r="F243" s="135">
        <f t="shared" si="16"/>
        <v>30</v>
      </c>
      <c r="G243" s="15">
        <v>3875.5</v>
      </c>
      <c r="K243" s="48"/>
      <c r="L243" s="48"/>
    </row>
    <row r="244" spans="1:12" ht="15" customHeight="1">
      <c r="A244" s="142" t="s">
        <v>162</v>
      </c>
      <c r="B244" s="137" t="s">
        <v>8</v>
      </c>
      <c r="C244" s="135">
        <v>52609.7</v>
      </c>
      <c r="D244" s="135">
        <v>6015.9</v>
      </c>
      <c r="E244" s="135">
        <f t="shared" si="15"/>
        <v>-46593.799999999996</v>
      </c>
      <c r="F244" s="135">
        <f>D244/C244*100</f>
        <v>11.434963514332907</v>
      </c>
      <c r="G244" s="15">
        <v>43870.1</v>
      </c>
      <c r="K244" s="48"/>
      <c r="L244" s="48"/>
    </row>
    <row r="245" spans="1:12" s="41" customFormat="1" ht="15" customHeight="1">
      <c r="A245" s="142" t="s">
        <v>163</v>
      </c>
      <c r="B245" s="137" t="s">
        <v>8</v>
      </c>
      <c r="C245" s="135">
        <v>1546.9</v>
      </c>
      <c r="D245" s="135">
        <v>360.1</v>
      </c>
      <c r="E245" s="135">
        <f t="shared" si="15"/>
        <v>-1186.8000000000002</v>
      </c>
      <c r="F245" s="135" t="s">
        <v>215</v>
      </c>
      <c r="G245" s="15">
        <v>20</v>
      </c>
      <c r="K245" s="50"/>
      <c r="L245" s="50"/>
    </row>
    <row r="246" spans="1:12" s="41" customFormat="1" ht="15" customHeight="1">
      <c r="A246" s="142" t="s">
        <v>164</v>
      </c>
      <c r="B246" s="137" t="s">
        <v>8</v>
      </c>
      <c r="C246" s="135">
        <v>90</v>
      </c>
      <c r="D246" s="135">
        <v>12</v>
      </c>
      <c r="E246" s="135">
        <f t="shared" si="15"/>
        <v>-78</v>
      </c>
      <c r="F246" s="135">
        <f>D246/C246*100</f>
        <v>13.333333333333334</v>
      </c>
      <c r="G246" s="15">
        <v>90</v>
      </c>
      <c r="K246" s="50"/>
      <c r="L246" s="50"/>
    </row>
    <row r="247" spans="1:12" s="41" customFormat="1" ht="15" customHeight="1">
      <c r="A247" s="142" t="s">
        <v>213</v>
      </c>
      <c r="B247" s="137" t="s">
        <v>8</v>
      </c>
      <c r="C247" s="135">
        <v>73.5</v>
      </c>
      <c r="D247" s="135">
        <v>73.5</v>
      </c>
      <c r="E247" s="135">
        <f t="shared" si="15"/>
        <v>0</v>
      </c>
      <c r="F247" s="135">
        <f>D247/C247*100</f>
        <v>100</v>
      </c>
      <c r="G247" s="15"/>
      <c r="K247" s="50"/>
      <c r="L247" s="50"/>
    </row>
    <row r="248" spans="1:12" s="41" customFormat="1" ht="25.5" customHeight="1">
      <c r="A248" s="143" t="s">
        <v>169</v>
      </c>
      <c r="B248" s="137" t="s">
        <v>8</v>
      </c>
      <c r="C248" s="135">
        <v>422.8</v>
      </c>
      <c r="D248" s="135">
        <v>72.6</v>
      </c>
      <c r="E248" s="135">
        <f t="shared" si="15"/>
        <v>-350.20000000000005</v>
      </c>
      <c r="F248" s="135">
        <f t="shared" si="16"/>
        <v>17.17123935666982</v>
      </c>
      <c r="G248" s="15">
        <v>339</v>
      </c>
      <c r="K248" s="50"/>
      <c r="L248" s="50"/>
    </row>
    <row r="249" spans="1:12" ht="25.5" customHeight="1" hidden="1">
      <c r="A249" s="97"/>
      <c r="B249" s="96"/>
      <c r="C249" s="52"/>
      <c r="D249" s="58"/>
      <c r="E249" s="15">
        <f t="shared" si="15"/>
        <v>0</v>
      </c>
      <c r="F249" s="15" t="e">
        <f t="shared" si="16"/>
        <v>#DIV/0!</v>
      </c>
      <c r="G249" s="52"/>
      <c r="K249" s="48"/>
      <c r="L249" s="48"/>
    </row>
    <row r="250" spans="1:7" ht="12.75" customHeight="1" hidden="1">
      <c r="A250" s="70"/>
      <c r="B250" s="92"/>
      <c r="C250" s="52"/>
      <c r="D250" s="58"/>
      <c r="E250" s="15">
        <f t="shared" si="15"/>
        <v>0</v>
      </c>
      <c r="F250" s="15" t="e">
        <f t="shared" si="16"/>
        <v>#DIV/0!</v>
      </c>
      <c r="G250" s="52"/>
    </row>
    <row r="251" spans="1:7" s="2" customFormat="1" ht="12.75" customHeight="1" hidden="1">
      <c r="A251" s="97"/>
      <c r="B251" s="92"/>
      <c r="C251" s="52"/>
      <c r="D251" s="58"/>
      <c r="E251" s="15">
        <f t="shared" si="15"/>
        <v>0</v>
      </c>
      <c r="F251" s="15" t="e">
        <f t="shared" si="16"/>
        <v>#DIV/0!</v>
      </c>
      <c r="G251" s="52"/>
    </row>
    <row r="252" spans="1:7" ht="12.75" customHeight="1" hidden="1">
      <c r="A252" s="98"/>
      <c r="B252" s="92"/>
      <c r="C252" s="32"/>
      <c r="D252" s="18"/>
      <c r="E252" s="15">
        <f t="shared" si="15"/>
        <v>0</v>
      </c>
      <c r="F252" s="15" t="e">
        <f t="shared" si="16"/>
        <v>#DIV/0!</v>
      </c>
      <c r="G252" s="32"/>
    </row>
    <row r="253" spans="1:7" ht="12.75" customHeight="1" hidden="1">
      <c r="A253" s="70"/>
      <c r="B253" s="72"/>
      <c r="C253" s="15"/>
      <c r="D253" s="101"/>
      <c r="E253" s="15">
        <f t="shared" si="15"/>
        <v>0</v>
      </c>
      <c r="F253" s="15" t="e">
        <f t="shared" si="16"/>
        <v>#DIV/0!</v>
      </c>
      <c r="G253" s="15"/>
    </row>
    <row r="254" spans="1:7" ht="12.75" customHeight="1" hidden="1">
      <c r="A254" s="70"/>
      <c r="B254" s="72"/>
      <c r="C254" s="15"/>
      <c r="D254" s="101"/>
      <c r="E254" s="15">
        <f t="shared" si="15"/>
        <v>0</v>
      </c>
      <c r="F254" s="15" t="e">
        <f t="shared" si="16"/>
        <v>#DIV/0!</v>
      </c>
      <c r="G254" s="15"/>
    </row>
    <row r="255" spans="1:7" ht="12.75" customHeight="1" hidden="1">
      <c r="A255" s="98"/>
      <c r="B255" s="92"/>
      <c r="C255" s="46"/>
      <c r="D255" s="60"/>
      <c r="E255" s="15">
        <f t="shared" si="15"/>
        <v>0</v>
      </c>
      <c r="F255" s="15" t="e">
        <f t="shared" si="16"/>
        <v>#DIV/0!</v>
      </c>
      <c r="G255" s="46"/>
    </row>
    <row r="256" spans="1:7" ht="12.75" customHeight="1" hidden="1">
      <c r="A256" s="98"/>
      <c r="B256" s="92"/>
      <c r="C256" s="46"/>
      <c r="D256" s="60"/>
      <c r="E256" s="15">
        <f t="shared" si="15"/>
        <v>0</v>
      </c>
      <c r="F256" s="15" t="e">
        <f t="shared" si="16"/>
        <v>#DIV/0!</v>
      </c>
      <c r="G256" s="46"/>
    </row>
    <row r="257" spans="1:7" ht="12.75" customHeight="1" hidden="1">
      <c r="A257" s="70"/>
      <c r="B257" s="72"/>
      <c r="C257" s="15"/>
      <c r="D257" s="101"/>
      <c r="E257" s="15">
        <f t="shared" si="15"/>
        <v>0</v>
      </c>
      <c r="F257" s="15" t="e">
        <f t="shared" si="16"/>
        <v>#DIV/0!</v>
      </c>
      <c r="G257" s="15"/>
    </row>
    <row r="258" spans="1:7" ht="12.75" customHeight="1" hidden="1">
      <c r="A258" s="70"/>
      <c r="B258" s="72"/>
      <c r="C258" s="15"/>
      <c r="D258" s="101"/>
      <c r="E258" s="15">
        <f t="shared" si="15"/>
        <v>0</v>
      </c>
      <c r="F258" s="15" t="e">
        <f t="shared" si="16"/>
        <v>#DIV/0!</v>
      </c>
      <c r="G258" s="15"/>
    </row>
    <row r="259" spans="1:7" ht="12.75" customHeight="1" hidden="1">
      <c r="A259" s="98"/>
      <c r="B259" s="92"/>
      <c r="C259" s="46"/>
      <c r="D259" s="60"/>
      <c r="E259" s="15">
        <f t="shared" si="15"/>
        <v>0</v>
      </c>
      <c r="F259" s="15" t="e">
        <f t="shared" si="16"/>
        <v>#DIV/0!</v>
      </c>
      <c r="G259" s="46"/>
    </row>
    <row r="260" spans="1:7" ht="12.75" customHeight="1" hidden="1">
      <c r="A260" s="70"/>
      <c r="B260" s="72"/>
      <c r="C260" s="15"/>
      <c r="D260" s="101"/>
      <c r="E260" s="15">
        <f t="shared" si="15"/>
        <v>0</v>
      </c>
      <c r="F260" s="15" t="e">
        <f t="shared" si="16"/>
        <v>#DIV/0!</v>
      </c>
      <c r="G260" s="15"/>
    </row>
    <row r="261" spans="1:7" ht="12.75" hidden="1">
      <c r="A261" s="70" t="s">
        <v>165</v>
      </c>
      <c r="B261" s="72" t="s">
        <v>18</v>
      </c>
      <c r="C261" s="15"/>
      <c r="D261" s="101">
        <v>0</v>
      </c>
      <c r="E261" s="15">
        <f t="shared" si="15"/>
        <v>0</v>
      </c>
      <c r="F261" s="15" t="e">
        <f t="shared" si="16"/>
        <v>#DIV/0!</v>
      </c>
      <c r="G261" s="15">
        <v>40</v>
      </c>
    </row>
    <row r="262" spans="1:7" ht="15" customHeight="1" hidden="1">
      <c r="A262" s="73" t="s">
        <v>150</v>
      </c>
      <c r="B262" s="74"/>
      <c r="C262" s="75"/>
      <c r="D262" s="75"/>
      <c r="E262" s="75"/>
      <c r="F262" s="76"/>
      <c r="G262" s="75"/>
    </row>
    <row r="263" spans="1:7" ht="15" customHeight="1" hidden="1">
      <c r="A263" s="73" t="s">
        <v>151</v>
      </c>
      <c r="B263" s="77"/>
      <c r="C263" s="78"/>
      <c r="D263" s="160" t="s">
        <v>152</v>
      </c>
      <c r="E263" s="160"/>
      <c r="F263" s="160"/>
      <c r="G263" s="1"/>
    </row>
    <row r="264" spans="1:7" ht="15.75">
      <c r="A264" s="73" t="s">
        <v>150</v>
      </c>
      <c r="B264" s="74"/>
      <c r="C264" s="75"/>
      <c r="D264" s="75"/>
      <c r="E264" s="75"/>
      <c r="F264" s="76"/>
      <c r="G264" s="75"/>
    </row>
    <row r="265" spans="1:7" ht="18" customHeight="1">
      <c r="A265" s="73" t="s">
        <v>151</v>
      </c>
      <c r="B265" s="79"/>
      <c r="C265" s="80"/>
      <c r="D265" s="159" t="s">
        <v>216</v>
      </c>
      <c r="E265" s="159"/>
      <c r="F265" s="159"/>
      <c r="G265" s="159"/>
    </row>
    <row r="266" ht="12.75" customHeight="1" hidden="1">
      <c r="A266" s="1" t="s">
        <v>93</v>
      </c>
    </row>
    <row r="267" ht="12.75" customHeight="1" hidden="1">
      <c r="A267" s="1" t="s">
        <v>94</v>
      </c>
    </row>
  </sheetData>
  <sheetProtection/>
  <mergeCells count="17">
    <mergeCell ref="D265:G265"/>
    <mergeCell ref="D263:F263"/>
    <mergeCell ref="A7:A8"/>
    <mergeCell ref="B7:B8"/>
    <mergeCell ref="F7:F8"/>
    <mergeCell ref="A3:F3"/>
    <mergeCell ref="A4:F4"/>
    <mergeCell ref="C7:C8"/>
    <mergeCell ref="D7:D8"/>
    <mergeCell ref="G7:G8"/>
    <mergeCell ref="K7:K8"/>
    <mergeCell ref="L7:L8"/>
    <mergeCell ref="K211:L211"/>
    <mergeCell ref="K214:L214"/>
    <mergeCell ref="K234:L234"/>
    <mergeCell ref="K232:L232"/>
    <mergeCell ref="K202:L202"/>
  </mergeCells>
  <printOptions horizontalCentered="1"/>
  <pageMargins left="0.1968503937007874" right="0.1968503937007874" top="0.2755905511811024" bottom="0.15748031496062992" header="0.31496062992125984" footer="0.15748031496062992"/>
  <pageSetup fitToHeight="0" fitToWidth="1" horizontalDpi="600" verticalDpi="600" orientation="portrait" paperSize="9" r:id="rId1"/>
  <rowBreaks count="2" manualBreakCount="2">
    <brk id="176" min="1" max="5" man="1"/>
    <brk id="234" min="1" max="5" man="1"/>
  </rowBreaks>
  <colBreaks count="1" manualBreakCount="1">
    <brk id="6" min="2" max="2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admin</cp:lastModifiedBy>
  <cp:lastPrinted>2021-04-13T12:15:36Z</cp:lastPrinted>
  <dcterms:created xsi:type="dcterms:W3CDTF">2014-02-04T09:52:42Z</dcterms:created>
  <dcterms:modified xsi:type="dcterms:W3CDTF">2022-12-02T07:10:18Z</dcterms:modified>
  <cp:category/>
  <cp:version/>
  <cp:contentType/>
  <cp:contentStatus/>
</cp:coreProperties>
</file>